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<sst xmlns="http://schemas.openxmlformats.org/spreadsheetml/2006/main" count="6316" uniqueCount="2914">
  <si>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</si>
  <si>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</si>
  <si>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</si>
  <si>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</si>
  <si>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</si>
  <si>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</si>
  <si>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</si>
  <si>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</si>
  <si>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</si>
  <si>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</si>
  <si>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</si>
  <si>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</si>
  <si>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</si>
  <si>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</si>
  <si>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</si>
  <si>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</si>
  <si>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</si>
  <si>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</si>
  <si>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</si>
  <si>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</si>
  <si>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</si>
  <si>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</si>
  <si>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</si>
  <si>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</si>
  <si>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</si>
  <si>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</si>
  <si>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</si>
  <si>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</si>
  <si>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</si>
  <si>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</si>
  <si>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</si>
  <si>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</si>
  <si>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</si>
  <si>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</si>
  <si>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</si>
  <si>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</si>
  <si>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</si>
  <si>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</si>
  <si>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</si>
  <si>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</si>
  <si>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</si>
  <si>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</si>
  <si>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</si>
  <si>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</si>
  <si>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</si>
  <si>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</si>
  <si>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</si>
  <si>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</si>
  <si>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</si>
  <si>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</si>
  <si>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</si>
  <si>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</si>
  <si>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</si>
  <si>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</si>
  <si>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</si>
  <si>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</si>
  <si>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</si>
  <si>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</si>
  <si>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</si>
  <si>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</si>
  <si>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</si>
  <si>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</si>
  <si>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</si>
  <si>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</si>
  <si>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</si>
  <si>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</si>
  <si>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</si>
  <si>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</si>
  <si>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</si>
  <si>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</si>
  <si>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</si>
  <si>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</si>
  <si>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</si>
  <si>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</si>
  <si>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</si>
  <si>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</si>
  <si>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</si>
  <si>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</si>
  <si>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</si>
  <si>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</si>
  <si>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</si>
  <si>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</si>
  <si>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</si>
  <si>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</si>
  <si>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</si>
  <si>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</si>
  <si>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</si>
  <si>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</si>
  <si>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</si>
  <si>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</si>
  <si>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</si>
  <si>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</si>
  <si>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</si>
  <si>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</si>
  <si>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</si>
  <si>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</si>
  <si>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</si>
  <si>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</si>
  <si>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</si>
  <si>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</si>
  <si>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</si>
  <si>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</si>
  <si>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</si>
  <si>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</si>
  <si>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</si>
  <si>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</si>
  <si>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</si>
  <si>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</si>
  <si>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</si>
  <si>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</si>
  <si>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</si>
  <si>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</si>
  <si>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</si>
  <si>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</si>
  <si>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</si>
  <si>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</si>
  <si>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</si>
  <si>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</si>
  <si>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</si>
  <si>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</si>
  <si>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</si>
  <si>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</si>
  <si>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</si>
  <si>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</si>
  <si>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</si>
  <si>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</si>
  <si>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</si>
  <si>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</si>
  <si>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</si>
  <si>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</si>
  <si>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</si>
  <si>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</si>
  <si>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</si>
  <si>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</si>
  <si>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</si>
  <si>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</si>
  <si>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</si>
  <si>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</si>
  <si>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</si>
  <si>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</si>
  <si>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</si>
  <si>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</si>
  <si>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</si>
  <si>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</si>
  <si>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</si>
  <si>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</si>
  <si>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</si>
  <si>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</si>
  <si>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</si>
  <si>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</si>
  <si>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</si>
  <si>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</si>
  <si>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</si>
  <si>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</si>
  <si>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</si>
  <si>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</si>
  <si>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</si>
  <si>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</si>
  <si>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</si>
  <si>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</si>
  <si>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</si>
  <si>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</si>
  <si>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</si>
  <si>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</si>
  <si>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</si>
  <si>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</si>
  <si>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</si>
  <si>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</si>
  <si>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</si>
  <si>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</si>
  <si>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</si>
  <si>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</si>
  <si>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</si>
  <si>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</si>
  <si>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</si>
  <si>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</si>
  <si>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</si>
  <si>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</si>
  <si>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</si>
  <si>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</si>
  <si>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</si>
  <si>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</si>
  <si>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</si>
  <si>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</si>
  <si>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</si>
  <si>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</si>
  <si>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</si>
  <si>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</si>
  <si>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</si>
  <si>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</si>
  <si>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</si>
  <si>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</si>
  <si>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</si>
  <si>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</si>
  <si>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</si>
  <si>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</si>
  <si>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</si>
  <si>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</si>
  <si>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</si>
  <si>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</si>
  <si>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</si>
  <si>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</si>
  <si>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</si>
  <si>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</si>
  <si>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</si>
  <si>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</si>
  <si>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</si>
  <si>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</si>
  <si>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</si>
  <si>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</si>
  <si>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</si>
  <si>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</si>
  <si>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</si>
  <si>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</si>
  <si>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</si>
  <si>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</si>
  <si>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</si>
  <si>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</si>
  <si>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</si>
  <si>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</si>
  <si>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</si>
  <si>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</si>
  <si>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</si>
  <si>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</si>
  <si>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</si>
  <si>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</si>
  <si>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</si>
  <si>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</si>
  <si>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</si>
  <si>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</si>
  <si>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</si>
  <si>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</si>
  <si>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</si>
  <si>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</si>
  <si>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</si>
  <si>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</si>
  <si>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</si>
  <si>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</si>
  <si>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</si>
  <si>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</si>
  <si>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</si>
  <si>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</si>
  <si>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</si>
  <si>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</si>
  <si>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</si>
  <si>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</si>
  <si>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</si>
  <si>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</si>
  <si>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</si>
  <si>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</si>
  <si>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</si>
  <si>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</si>
  <si>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</si>
  <si>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</si>
  <si>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</si>
  <si>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</si>
  <si>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</si>
  <si>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</si>
  <si>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</si>
  <si>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</si>
  <si>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</si>
  <si>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</si>
  <si>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</si>
  <si>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</si>
  <si>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</si>
  <si>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</si>
  <si>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</si>
  <si>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</si>
  <si>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</si>
  <si>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</si>
  <si>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</si>
  <si>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</si>
  <si>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</si>
  <si>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</si>
  <si>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</si>
  <si>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</si>
  <si>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</si>
  <si>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</si>
  <si>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</si>
  <si>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</si>
  <si>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</si>
  <si>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</si>
  <si>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</si>
  <si>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</si>
  <si>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</si>
  <si>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</si>
  <si>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</si>
  <si>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</si>
  <si>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</si>
  <si>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</si>
  <si>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</si>
  <si>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</si>
  <si>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</si>
  <si>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</si>
  <si>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</si>
  <si>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</si>
  <si>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</si>
  <si>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</si>
  <si>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</si>
  <si>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</si>
  <si>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</si>
  <si>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</si>
  <si>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</si>
  <si>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</si>
  <si>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</si>
  <si>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</si>
  <si>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</si>
  <si>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</si>
  <si>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</si>
  <si>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</si>
  <si>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</si>
  <si>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</si>
  <si>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</si>
  <si>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</si>
  <si>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</si>
  <si>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</si>
  <si>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</si>
  <si>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</si>
  <si>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</si>
  <si>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</si>
  <si>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</si>
  <si>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</si>
  <si>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</si>
  <si>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</si>
  <si>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</si>
  <si>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</si>
  <si>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</si>
  <si>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</si>
  <si>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</si>
  <si>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</si>
  <si>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</si>
  <si>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</si>
  <si>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</si>
  <si>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</si>
  <si>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</si>
  <si>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</si>
  <si>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</si>
  <si>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</si>
  <si>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</si>
  <si>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</si>
  <si>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</si>
  <si>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</si>
  <si>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</si>
  <si>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</si>
  <si>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</si>
  <si>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</si>
  <si>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</si>
  <si>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</si>
  <si>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</si>
  <si>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</si>
  <si>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</si>
  <si>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</si>
  <si>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</si>
  <si>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</si>
  <si>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</si>
  <si>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</si>
  <si>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</si>
  <si>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</si>
  <si>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</si>
  <si>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</si>
  <si>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</si>
  <si>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</si>
  <si>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</si>
  <si>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</si>
  <si>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</si>
  <si>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</si>
  <si>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</si>
  <si>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</si>
  <si>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</si>
  <si>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</si>
  <si>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</si>
  <si>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</si>
  <si>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</si>
  <si>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</si>
  <si>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</si>
  <si>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</si>
  <si>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</si>
  <si>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</si>
  <si>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</si>
  <si>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</si>
  <si>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</si>
  <si>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</si>
  <si>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</si>
  <si>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</si>
  <si>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</si>
  <si>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</si>
  <si>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</si>
  <si>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</si>
  <si>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</si>
  <si>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</si>
  <si>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</si>
  <si>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</si>
  <si>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</si>
  <si>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</si>
  <si>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</si>
  <si>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</si>
  <si>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</si>
  <si>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</si>
  <si>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</si>
  <si>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</si>
  <si>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</si>
  <si>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</si>
  <si>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</si>
  <si>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</si>
  <si>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</si>
  <si>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</si>
  <si>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</si>
  <si>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</si>
  <si>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</si>
  <si>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</si>
  <si>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</si>
  <si>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</si>
  <si>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</si>
  <si>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</si>
  <si>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</si>
  <si>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</si>
  <si>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</si>
  <si>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</si>
  <si>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</si>
  <si>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</si>
  <si>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</si>
  <si>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</si>
  <si>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</si>
  <si>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</si>
  <si>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</si>
  <si>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</si>
  <si>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</si>
  <si>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</si>
  <si>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</si>
  <si>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</si>
  <si>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</si>
  <si>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</si>
  <si>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</si>
  <si>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</si>
  <si>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</si>
  <si>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</si>
  <si>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</si>
  <si>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</si>
  <si>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</si>
  <si>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</si>
  <si>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</si>
  <si>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</si>
  <si>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</si>
  <si>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</si>
  <si>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</si>
  <si>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</si>
  <si>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</si>
  <si>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</si>
  <si>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</si>
  <si>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</si>
  <si>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</si>
  <si>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</si>
  <si>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</si>
  <si>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</si>
  <si>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</si>
  <si>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</si>
  <si>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</si>
  <si>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</si>
  <si>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</si>
  <si>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</si>
  <si>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</si>
  <si>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</si>
  <si>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</si>
  <si>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</si>
  <si>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</si>
  <si>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</si>
  <si>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</si>
  <si>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</si>
  <si>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</si>
  <si>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</si>
  <si>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</si>
  <si>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</si>
  <si>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</si>
  <si>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</si>
  <si>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</si>
  <si>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</si>
  <si>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</si>
  <si>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</si>
  <si>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</si>
  <si>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</si>
  <si>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</si>
  <si>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</si>
  <si>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</si>
  <si>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</si>
  <si>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</si>
  <si>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</si>
  <si>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</si>
  <si>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</si>
  <si>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</si>
  <si>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</si>
  <si>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</si>
  <si>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</si>
  <si>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</si>
  <si>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</si>
  <si>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</si>
  <si>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</si>
  <si>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</si>
  <si>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</si>
  <si>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</si>
  <si>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</si>
  <si>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</si>
  <si>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</si>
  <si>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</si>
  <si>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</si>
  <si>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</si>
  <si>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</si>
  <si>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</si>
  <si>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</si>
  <si>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</si>
  <si>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</si>
  <si>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</si>
  <si>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</si>
  <si>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</si>
  <si>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</si>
  <si>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</si>
  <si>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</si>
  <si>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</si>
  <si>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</si>
  <si>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</si>
  <si>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</si>
  <si>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</si>
  <si>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</si>
  <si>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</si>
  <si>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</si>
  <si>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</si>
  <si>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</si>
  <si>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</si>
  <si>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</si>
  <si>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</si>
  <si>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</si>
  <si>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</si>
  <si>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</si>
  <si>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</si>
  <si>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</si>
  <si>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</si>
  <si>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</si>
  <si>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</si>
  <si>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</si>
  <si>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</si>
  <si>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</si>
  <si>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</si>
  <si>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</si>
  <si>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</si>
  <si>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</si>
  <si>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</si>
  <si>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</si>
  <si>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</si>
  <si>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</si>
  <si>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</si>
  <si>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</si>
  <si>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</si>
  <si>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</si>
  <si>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</si>
  <si>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</si>
  <si>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</si>
  <si>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</si>
  <si>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</si>
  <si>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</si>
  <si>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</si>
  <si>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</si>
  <si>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</si>
  <si>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</si>
  <si>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</si>
  <si>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</si>
  <si>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</si>
  <si>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</si>
  <si>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</si>
  <si>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</si>
  <si>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</si>
  <si>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</si>
  <si>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</si>
  <si>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</si>
  <si>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</si>
  <si>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</si>
  <si>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</si>
  <si>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</si>
  <si>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</si>
  <si>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</si>
  <si>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</si>
  <si>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</si>
  <si>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</si>
  <si>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</si>
  <si>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</si>
  <si>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</si>
  <si>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</si>
  <si>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</si>
  <si>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</si>
  <si>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</si>
  <si>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</si>
  <si>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</si>
  <si>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</si>
  <si>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</si>
  <si>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</si>
  <si>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</si>
  <si>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</si>
  <si>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</si>
  <si>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</si>
  <si>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</si>
  <si>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</si>
  <si>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</si>
  <si>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</si>
  <si>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</si>
  <si>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</si>
  <si>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</si>
  <si>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</si>
  <si>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</si>
  <si>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</si>
  <si>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</si>
  <si>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</si>
  <si>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</si>
  <si>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</si>
  <si>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</si>
  <si>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</si>
  <si>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</si>
  <si>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</si>
  <si>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</si>
  <si>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</si>
  <si>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</si>
  <si>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</si>
  <si>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</si>
  <si>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</si>
  <si>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</si>
  <si>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</si>
  <si>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</si>
  <si>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</si>
  <si>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</si>
  <si>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</si>
  <si>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</si>
  <si>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</si>
  <si>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</si>
  <si>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</si>
  <si>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</si>
  <si>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</si>
  <si>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</si>
  <si>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</si>
  <si>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</si>
  <si>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</si>
  <si>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</si>
  <si>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</si>
  <si>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</si>
  <si>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</si>
  <si>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</si>
  <si>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</si>
  <si>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</si>
  <si>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</si>
  <si>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</si>
  <si>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</si>
  <si>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</si>
  <si>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</si>
  <si>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</si>
  <si>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</si>
  <si>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</si>
  <si>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</si>
  <si>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</si>
  <si>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</si>
  <si>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</si>
  <si>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</si>
  <si>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</si>
  <si>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</si>
  <si>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</si>
  <si>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</si>
  <si>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</si>
  <si>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</si>
  <si>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</si>
  <si>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</si>
  <si>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</si>
  <si>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</si>
  <si>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</si>
  <si>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</si>
  <si>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</si>
  <si>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</si>
  <si>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</si>
  <si>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</si>
  <si>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</si>
  <si>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</si>
  <si>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</si>
  <si>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</si>
  <si>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</si>
  <si>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</si>
  <si>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</si>
  <si>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</si>
  <si>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</si>
  <si>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</si>
  <si>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</si>
  <si>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</si>
  <si>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</si>
  <si>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</si>
  <si>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</si>
  <si>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</si>
  <si>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</si>
  <si>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</si>
  <si>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</si>
  <si>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</si>
  <si>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</si>
  <si>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</si>
  <si>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</si>
  <si>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</si>
  <si>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</si>
  <si>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</si>
  <si>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</si>
  <si>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</si>
  <si>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</si>
  <si>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</si>
  <si>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</si>
  <si>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</si>
  <si>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</si>
  <si>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</si>
  <si>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</si>
  <si>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</si>
  <si>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</si>
  <si>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</si>
  <si>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</si>
  <si>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</si>
  <si>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</si>
  <si>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</si>
  <si>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</si>
  <si>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</si>
  <si>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</si>
  <si>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</si>
  <si>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</si>
  <si>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</si>
  <si>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</si>
  <si>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</si>
  <si>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</si>
  <si>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</si>
  <si>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</si>
  <si>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</si>
  <si>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</si>
  <si>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</si>
  <si>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</si>
  <si>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</si>
  <si>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</si>
  <si>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</si>
  <si>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</si>
  <si>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</si>
  <si>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</si>
  <si>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</si>
  <si>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</si>
  <si>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</si>
  <si>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</si>
  <si>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</si>
  <si>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</si>
  <si>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</si>
  <si>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</si>
  <si>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</si>
  <si>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</si>
  <si>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</si>
  <si>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</si>
  <si>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</si>
  <si>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</si>
  <si>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</si>
  <si>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</si>
  <si>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</si>
  <si>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</si>
  <si>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</si>
  <si>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</si>
  <si>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</si>
  <si>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</si>
  <si>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</si>
  <si>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</si>
  <si>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</si>
  <si>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</si>
  <si>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</si>
  <si>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</si>
  <si>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</si>
  <si>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</si>
  <si>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</si>
  <si>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</si>
  <si>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</si>
  <si>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</si>
  <si>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</si>
  <si>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</si>
  <si>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</si>
  <si>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</si>
  <si>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</si>
  <si>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</si>
  <si>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</si>
  <si>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</si>
  <si>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</si>
  <si>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</si>
  <si>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</si>
  <si>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</si>
  <si>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</si>
  <si>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</si>
  <si>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</si>
  <si>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</si>
  <si>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</si>
  <si>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</si>
  <si>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</si>
  <si>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</si>
  <si>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</si>
  <si>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</si>
  <si>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</si>
  <si>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</si>
  <si>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</si>
  <si>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</si>
  <si>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</si>
  <si>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</si>
  <si>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</si>
  <si>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</si>
  <si>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</si>
  <si>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</si>
  <si>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</si>
  <si>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</si>
  <si>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</si>
  <si>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</si>
  <si>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</si>
  <si>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</si>
  <si>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</si>
  <si>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</si>
  <si>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</si>
  <si>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</si>
  <si>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</si>
  <si>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</si>
  <si>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</si>
  <si>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</si>
  <si>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</si>
  <si>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</si>
  <si>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</si>
  <si>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</si>
  <si>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</si>
  <si>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</si>
  <si>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</si>
  <si>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</si>
  <si>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</si>
  <si>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</si>
  <si>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</si>
  <si>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</si>
  <si>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</si>
  <si>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</si>
  <si>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</si>
  <si>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</si>
  <si>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</si>
  <si>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</si>
  <si>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</si>
  <si>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</si>
  <si>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</si>
  <si>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</si>
  <si>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</si>
  <si>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</si>
  <si>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</si>
  <si>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</si>
  <si>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</si>
  <si>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</si>
  <si>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</si>
  <si>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</si>
  <si>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</si>
  <si>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</si>
  <si>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</si>
  <si>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</si>
  <si>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</si>
  <si>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</si>
  <si>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</si>
  <si>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</si>
  <si>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</si>
  <si>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</si>
  <si>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</si>
  <si>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</si>
  <si>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</si>
  <si>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</si>
  <si>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</si>
  <si>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</si>
  <si>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</si>
  <si>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</si>
  <si>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</si>
  <si>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</si>
  <si>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</si>
  <si>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</si>
  <si>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</si>
  <si>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</si>
  <si>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</si>
  <si>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</si>
  <si>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</si>
  <si>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</si>
  <si>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</si>
  <si>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</si>
  <si>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</si>
  <si>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</si>
  <si>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</si>
  <si>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</si>
  <si>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</si>
  <si>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</si>
  <si>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</si>
  <si>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</si>
  <si>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</si>
  <si>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</si>
  <si>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</si>
  <si>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</si>
  <si>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</si>
  <si>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</si>
  <si>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</si>
  <si>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</si>
  <si>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</si>
  <si>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</si>
  <si>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</si>
  <si>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</si>
  <si>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</si>
  <si>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</si>
  <si>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</si>
  <si>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</si>
  <si>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</si>
  <si>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</si>
  <si>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</si>
  <si>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</si>
  <si>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</si>
  <si>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</si>
  <si>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</si>
  <si>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</si>
  <si>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</si>
  <si>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</si>
  <si>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</si>
  <si>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</si>
  <si>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</si>
  <si>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</si>
  <si>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</si>
  <si>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</si>
  <si>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</si>
  <si>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</si>
  <si>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</si>
  <si>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</si>
  <si>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</si>
  <si>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</si>
  <si>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</si>
  <si>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</si>
  <si>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</si>
  <si>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</si>
  <si>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</si>
  <si>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</si>
  <si>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</si>
  <si>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</si>
  <si>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</si>
  <si>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</si>
  <si>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</si>
  <si>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</si>
  <si>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</si>
  <si>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</si>
  <si>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</si>
  <si>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</si>
  <si>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</si>
  <si>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</si>
  <si>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</si>
  <si>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</si>
  <si>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</si>
  <si>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</si>
  <si>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</si>
  <si>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</si>
  <si>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</si>
  <si>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</si>
  <si>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</si>
  <si>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</si>
  <si>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</si>
  <si>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</si>
  <si>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</si>
  <si>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</si>
  <si>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</si>
  <si>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</si>
  <si>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</si>
  <si>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</si>
  <si>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</si>
  <si>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</si>
  <si>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</si>
  <si>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</si>
  <si>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</si>
  <si>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</si>
  <si>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</si>
  <si>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</si>
  <si>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</si>
  <si>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</si>
  <si>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</si>
  <si>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</si>
  <si>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</si>
  <si>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</si>
  <si>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</si>
  <si>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</si>
  <si>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</si>
  <si>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</si>
  <si>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</si>
  <si>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</si>
  <si>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</si>
  <si>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</si>
  <si>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</si>
  <si>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</si>
  <si>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</si>
  <si>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</si>
  <si>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</si>
  <si>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</si>
  <si>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</si>
  <si>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</si>
  <si>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</si>
  <si>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</si>
  <si>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</si>
  <si>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</si>
  <si>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</si>
  <si>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</si>
  <si>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</si>
  <si>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</si>
  <si>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</si>
  <si>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</si>
  <si>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</si>
  <si>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</si>
  <si>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</si>
  <si>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</si>
  <si>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</si>
  <si>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</si>
  <si>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</si>
  <si>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</si>
  <si>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</si>
  <si>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</si>
  <si>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</si>
  <si>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</si>
  <si>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</si>
  <si>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</si>
  <si>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</si>
  <si>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</si>
  <si>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</si>
  <si>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</si>
  <si>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</si>
  <si>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</si>
  <si>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</si>
  <si>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</si>
  <si>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</si>
  <si>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</si>
  <si>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</si>
  <si>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</si>
  <si>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</si>
  <si>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</si>
  <si>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</si>
  <si>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</si>
  <si>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</si>
  <si>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</si>
  <si>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</si>
  <si>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</si>
  <si>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</si>
  <si>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</si>
  <si>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</si>
  <si>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</si>
  <si>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</si>
  <si>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</si>
  <si>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</si>
  <si>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</si>
  <si>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</si>
  <si>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</si>
  <si>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</si>
  <si>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</si>
  <si>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</si>
  <si>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</si>
  <si>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</si>
  <si>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</si>
  <si>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</si>
  <si>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</si>
  <si>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</si>
  <si>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</si>
  <si>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</si>
  <si>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</si>
  <si>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</si>
  <si>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</si>
  <si>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</si>
  <si>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</si>
  <si>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</si>
  <si>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</si>
  <si>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</si>
  <si>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</si>
  <si>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</si>
  <si>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</si>
  <si>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</si>
  <si>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</si>
  <si>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</si>
  <si>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</si>
  <si>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</si>
  <si>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</si>
  <si>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</si>
  <si>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</si>
  <si>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</si>
  <si>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</si>
  <si>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</si>
  <si>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</si>
  <si>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</si>
  <si>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</si>
  <si>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</si>
  <si>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</si>
  <si>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</si>
  <si>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</si>
  <si>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</si>
  <si>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</si>
  <si>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</si>
  <si>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</si>
  <si>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</si>
  <si>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</si>
  <si>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</si>
  <si>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</si>
  <si>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</si>
  <si>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</si>
  <si>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</si>
  <si>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</si>
  <si>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</si>
  <si>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</si>
  <si>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</si>
  <si>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</si>
  <si>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</si>
  <si>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</si>
  <si>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</si>
  <si>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</si>
  <si>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</si>
  <si>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</si>
  <si>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</si>
  <si>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</si>
  <si>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</si>
  <si>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</si>
  <si>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</si>
  <si>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</si>
  <si>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</si>
  <si>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</si>
  <si>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</si>
  <si>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</si>
  <si>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</si>
  <si>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</si>
  <si>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</si>
  <si>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</si>
  <si>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</si>
  <si>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</si>
  <si>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</si>
  <si>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</si>
  <si>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</si>
  <si>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</si>
  <si>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</si>
  <si>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</si>
  <si>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</si>
  <si>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</si>
  <si>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</si>
  <si>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</si>
  <si>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</si>
  <si>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</si>
  <si>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</si>
  <si>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</si>
  <si>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</si>
  <si>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</si>
  <si>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</si>
  <si>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</si>
  <si>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</si>
  <si>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</si>
  <si>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</si>
  <si>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</si>
  <si>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</si>
  <si>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</si>
  <si>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</si>
  <si>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</si>
  <si>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</si>
  <si>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</si>
  <si>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</si>
  <si>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</si>
  <si>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</si>
  <si>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</si>
  <si>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</si>
  <si>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</si>
  <si>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</si>
  <si>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</si>
  <si>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</si>
  <si>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</si>
  <si>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</si>
  <si>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</si>
  <si>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</si>
  <si>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</si>
  <si>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</si>
  <si>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</si>
  <si>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</si>
  <si>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</si>
  <si>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</si>
  <si>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</si>
  <si>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</si>
  <si>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</si>
  <si>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</si>
  <si>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</si>
  <si>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</si>
  <si>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</si>
  <si>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</si>
  <si>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</si>
  <si>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</si>
  <si>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</si>
  <si>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</si>
  <si>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</si>
  <si>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</si>
  <si>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</si>
  <si>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</si>
  <si>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</si>
  <si>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</si>
  <si>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</si>
  <si>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</si>
  <si>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</si>
  <si>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</si>
  <si>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</si>
  <si>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</si>
  <si>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</si>
  <si>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</si>
  <si>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</si>
  <si>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</si>
  <si>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</si>
  <si>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</si>
  <si>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</si>
  <si>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</si>
  <si>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</si>
  <si>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</si>
  <si>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</si>
  <si>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</si>
  <si>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</si>
  <si>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</si>
  <si>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</si>
  <si>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</si>
  <si>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</si>
  <si>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</si>
  <si>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</si>
  <si>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</si>
  <si>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</si>
  <si>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</si>
  <si>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</si>
  <si>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</si>
  <si>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</si>
  <si>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</si>
  <si>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</si>
  <si>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</si>
  <si>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</si>
  <si>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</si>
  <si>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</si>
  <si>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</si>
  <si>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</si>
  <si>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</si>
  <si>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</si>
  <si>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</si>
  <si>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</si>
  <si>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</si>
  <si>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</si>
  <si>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</si>
  <si>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</si>
  <si>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</si>
  <si>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</si>
  <si>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</si>
  <si>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</si>
  <si>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</si>
  <si>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</si>
  <si>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</si>
  <si>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</si>
  <si>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</si>
  <si>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</si>
  <si>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</si>
  <si>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</si>
  <si>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</si>
  <si>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</si>
  <si>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</si>
  <si>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</si>
  <si>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</si>
  <si>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</si>
  <si>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</si>
  <si>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</si>
  <si>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</si>
  <si>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</si>
  <si>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</si>
  <si>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</si>
  <si>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</si>
  <si>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</si>
  <si>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</si>
  <si>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</si>
  <si>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</si>
  <si>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</si>
  <si>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</si>
  <si>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</si>
  <si>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</si>
  <si>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</si>
  <si>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</si>
  <si>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</si>
  <si>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</si>
  <si>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</si>
  <si>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</si>
  <si>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</si>
  <si>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</si>
  <si>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</si>
  <si>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</si>
  <si>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</si>
  <si>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</si>
  <si>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</si>
  <si>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</si>
  <si>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</si>
  <si>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</si>
  <si>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</si>
  <si>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</si>
  <si>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</si>
  <si>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</si>
  <si>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</si>
  <si>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</si>
  <si>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</si>
  <si>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</si>
  <si>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</si>
  <si>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</si>
  <si>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</si>
  <si>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</si>
  <si>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</si>
  <si>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</si>
  <si>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</si>
  <si>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</si>
  <si>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</si>
  <si>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</si>
  <si>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</si>
  <si>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</si>
  <si>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</si>
  <si>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</si>
  <si>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</si>
  <si>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</si>
  <si>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</si>
  <si>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</si>
  <si>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</si>
  <si>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</si>
  <si>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</si>
  <si>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</si>
  <si>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</si>
  <si>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</si>
  <si>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</si>
  <si>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</si>
  <si>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</si>
  <si>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</si>
  <si>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</si>
  <si>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</si>
  <si>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</si>
  <si>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</si>
  <si>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</si>
  <si>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</si>
  <si>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</si>
  <si>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</si>
  <si>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</si>
  <si>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</si>
  <si>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</si>
  <si>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</si>
  <si>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</si>
  <si>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</si>
  <si>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</si>
  <si>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</si>
  <si>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</si>
  <si>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</si>
  <si>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</si>
  <si>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</si>
  <si>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</si>
  <si>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</si>
  <si>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</si>
  <si>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</si>
  <si>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</si>
  <si>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</si>
  <si>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</si>
  <si>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</si>
  <si>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</si>
  <si>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</si>
  <si>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</si>
  <si>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</si>
  <si>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</si>
  <si>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</si>
  <si>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</si>
  <si>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</si>
  <si>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</si>
  <si>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</si>
  <si>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</si>
  <si>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</si>
  <si>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</si>
  <si>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</si>
  <si>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</si>
  <si>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</si>
  <si>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</si>
  <si>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</si>
  <si>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</si>
  <si>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</si>
  <si>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</si>
  <si>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</si>
  <si>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</si>
  <si>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</si>
  <si>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</si>
  <si>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</si>
  <si>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</si>
  <si>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</si>
  <si>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</si>
  <si>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</si>
  <si>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</si>
  <si>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</si>
  <si>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</si>
  <si>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</si>
  <si>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</si>
  <si>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</si>
  <si>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</si>
  <si>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</si>
  <si>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</si>
  <si>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</si>
  <si>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</si>
  <si>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</si>
  <si>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</si>
  <si>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</si>
  <si>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</si>
  <si>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</si>
  <si>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</si>
  <si>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</si>
  <si>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</si>
  <si>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</si>
  <si>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</si>
  <si>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</si>
  <si>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</si>
  <si>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</si>
  <si>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</si>
  <si>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</si>
  <si>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</si>
  <si>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</si>
  <si>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</si>
  <si>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</si>
  <si>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</si>
  <si>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</si>
  <si>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</si>
  <si>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</si>
  <si>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</si>
  <si>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</si>
  <si>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</si>
  <si>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</si>
  <si>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</si>
  <si>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</si>
  <si>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</si>
  <si>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</si>
  <si>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</si>
  <si>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</si>
  <si>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</si>
  <si>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</si>
  <si>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</si>
  <si>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</si>
  <si>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</si>
  <si>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</si>
  <si>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</si>
  <si>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</si>
  <si>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</si>
  <si>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</si>
  <si>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</si>
  <si>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</si>
  <si>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</si>
  <si>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</si>
  <si>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</si>
  <si>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</si>
  <si>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</si>
  <si>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</si>
  <si>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</si>
  <si>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</si>
  <si>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</si>
  <si>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</si>
  <si>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</si>
  <si>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</si>
  <si>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</si>
  <si>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</si>
  <si>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</si>
  <si>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</si>
  <si>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</si>
  <si>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</si>
  <si>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</si>
  <si>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</si>
  <si>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</si>
  <si>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</si>
  <si>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</si>
  <si>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</si>
  <si>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</si>
  <si>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</si>
  <si>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</si>
  <si>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</si>
  <si>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</si>
  <si>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</si>
  <si>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</si>
  <si>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</si>
  <si>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</si>
  <si>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</si>
  <si>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</si>
  <si>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</si>
  <si>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</si>
  <si>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</si>
  <si>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</si>
  <si>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</si>
  <si>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</si>
  <si>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</si>
  <si>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</si>
  <si>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</si>
  <si>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</si>
  <si>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</si>
  <si>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</si>
  <si>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</si>
  <si>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</si>
  <si>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</si>
  <si>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</si>
  <si>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</si>
  <si>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</si>
  <si>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</si>
  <si>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</si>
  <si>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</si>
  <si>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</si>
  <si>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</si>
  <si>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</si>
  <si>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</si>
  <si>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</si>
  <si>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</si>
  <si>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</si>
  <si>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</si>
  <si>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</si>
  <si>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</si>
  <si>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</si>
  <si>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</si>
  <si>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</si>
  <si>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</si>
  <si>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</si>
  <si>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</si>
  <si>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</si>
  <si>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</si>
  <si>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</si>
  <si>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</si>
  <si>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</si>
  <si>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</si>
  <si>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</si>
  <si>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</si>
  <si>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</si>
  <si>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</si>
  <si>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</si>
  <si>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</si>
  <si>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</si>
  <si>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</si>
  <si>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</si>
  <si>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</si>
  <si>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</si>
  <si>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</si>
  <si>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</si>
  <si>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</si>
  <si>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</si>
  <si>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</si>
  <si>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</si>
  <si>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</si>
  <si>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</si>
  <si>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</si>
  <si>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</si>
  <si>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</si>
  <si>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</si>
  <si>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</si>
  <si>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</si>
  <si>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</si>
  <si>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</si>
  <si>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</si>
  <si>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</si>
  <si>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</si>
  <si>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</si>
  <si>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</si>
  <si>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</si>
  <si>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</si>
  <si>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</si>
  <si>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</si>
  <si>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</si>
  <si>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</si>
  <si>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</si>
  <si>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</si>
  <si>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</si>
  <si>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</si>
  <si>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</si>
  <si>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</si>
  <si>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</si>
  <si>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</si>
  <si>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</si>
  <si>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</si>
  <si>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</si>
  <si>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</si>
  <si>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</si>
  <si>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</si>
  <si>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</si>
  <si>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</si>
  <si>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</si>
  <si>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</si>
  <si>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</si>
  <si>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</si>
  <si>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</si>
  <si>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</si>
  <si>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</si>
  <si>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</si>
  <si>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</si>
  <si>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</si>
  <si>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</si>
  <si>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</si>
  <si>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</si>
  <si>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</si>
  <si>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</si>
  <si>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</si>
  <si>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</si>
  <si>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</si>
  <si>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</si>
  <si>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</si>
  <si>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</si>
  <si>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</si>
  <si>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</si>
  <si>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</si>
  <si>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</si>
  <si>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</si>
  <si>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</si>
  <si>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</si>
  <si>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</si>
  <si>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</si>
  <si>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</si>
  <si>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</si>
  <si>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</si>
  <si>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</si>
  <si>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</si>
  <si>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</si>
  <si>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</si>
  <si>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</si>
  <si>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</si>
  <si>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</si>
  <si>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</si>
  <si>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</si>
  <si>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</si>
  <si>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</si>
  <si>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</si>
  <si>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</si>
  <si>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</si>
  <si>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</si>
  <si>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</si>
  <si>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</si>
  <si>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</si>
  <si>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</si>
  <si>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</si>
  <si>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</si>
  <si>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</si>
  <si>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</si>
  <si>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</si>
  <si>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</si>
  <si>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</si>
  <si>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</si>
  <si>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</si>
  <si>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</si>
  <si>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</si>
  <si>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</si>
  <si>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</si>
  <si>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</si>
  <si>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</si>
  <si>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</si>
  <si>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</si>
  <si>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</si>
  <si>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</si>
  <si>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</si>
  <si>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</si>
  <si>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</si>
  <si>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</si>
  <si>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</si>
  <si>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</si>
  <si>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</si>
  <si>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</si>
  <si>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</si>
  <si>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</si>
  <si>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</si>
  <si>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</si>
  <si>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</si>
  <si>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</si>
  <si>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</si>
  <si>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</si>
  <si>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</si>
  <si>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</si>
  <si>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</si>
  <si>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</si>
  <si>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</si>
  <si>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</si>
  <si>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</si>
  <si>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</si>
  <si>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</si>
  <si>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</si>
  <si>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</si>
  <si>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</si>
  <si>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</si>
  <si>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</si>
  <si>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</si>
  <si>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</si>
  <si>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</si>
  <si>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</si>
  <si>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</si>
  <si>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</si>
  <si>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</si>
  <si>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</si>
  <si>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</si>
  <si>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</si>
  <si>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</si>
  <si>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</si>
  <si>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</si>
  <si>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</si>
  <si>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</si>
  <si>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</si>
  <si>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</si>
  <si>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</si>
  <si>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</si>
  <si>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</si>
  <si>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</si>
  <si>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</si>
  <si>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</si>
  <si>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</si>
  <si>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</si>
  <si>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</si>
  <si>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</si>
  <si>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</si>
  <si>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</si>
  <si>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</si>
  <si>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</si>
  <si>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</si>
  <si>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</si>
  <si>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</si>
  <si>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</si>
  <si>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</si>
  <si>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</si>
  <si>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</si>
  <si>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</si>
  <si>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</si>
  <si>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</si>
  <si>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</si>
  <si>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</si>
  <si>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</si>
  <si>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</si>
  <si>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</si>
  <si>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</si>
  <si>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</si>
  <si>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</si>
  <si>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</si>
  <si>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</si>
  <si>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</si>
  <si>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</si>
  <si>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</si>
  <si>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</si>
  <si>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</si>
  <si>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</si>
  <si>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</si>
  <si>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</si>
  <si>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</si>
  <si>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</si>
  <si>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</si>
  <si>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</si>
  <si>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</si>
  <si>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</si>
  <si>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</si>
  <si>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</si>
  <si>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</si>
  <si>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</si>
  <si>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</si>
  <si>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</si>
  <si>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</si>
  <si>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</si>
  <si>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</si>
  <si>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</si>
  <si>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</si>
  <si>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</si>
  <si>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</si>
  <si>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</si>
  <si>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</si>
  <si>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</si>
  <si>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</si>
  <si>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</si>
  <si>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</si>
  <si>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</si>
  <si>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</si>
  <si>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</si>
  <si>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</si>
  <si>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</si>
  <si>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</si>
  <si>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</si>
  <si>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</si>
  <si>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</si>
  <si>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</si>
  <si>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</si>
  <si>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</si>
  <si>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</si>
  <si>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</si>
  <si>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</si>
  <si>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</si>
  <si>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</si>
  <si>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</si>
  <si>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</si>
  <si>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</si>
  <si>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</si>
  <si>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</si>
  <si>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</si>
  <si>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</si>
  <si>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</si>
  <si>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</si>
  <si>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</si>
  <si>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</si>
  <si>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</si>
  <si>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</si>
  <si>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</si>
  <si>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</si>
  <si>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</si>
  <si>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</si>
  <si>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</si>
  <si>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</si>
  <si>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</si>
  <si>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</si>
  <si>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</si>
  <si>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</si>
  <si>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</si>
  <si>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</si>
  <si>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</si>
  <si>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</si>
  <si>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</si>
  <si>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</si>
  <si>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</si>
  <si>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</si>
  <si>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</si>
  <si>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</si>
  <si>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</si>
  <si>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</si>
  <si>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</si>
  <si>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</si>
  <si>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</si>
  <si>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</si>
  <si>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</si>
  <si>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</si>
  <si>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</si>
  <si>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</si>
  <si>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</si>
  <si>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</si>
  <si>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</si>
  <si>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</si>
  <si>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</si>
  <si>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</si>
  <si>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</si>
  <si>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</si>
  <si>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</si>
  <si>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</si>
  <si>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</si>
  <si>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</si>
  <si>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</si>
  <si>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</si>
  <si>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</si>
  <si>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</si>
  <si>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</si>
  <si>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</si>
  <si>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</si>
  <si>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</si>
  <si>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</si>
  <si>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</si>
  <si>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</si>
  <si>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</si>
  <si>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</si>
  <si>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</si>
  <si>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</si>
  <si>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</si>
  <si>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</si>
  <si>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</si>
  <si>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</si>
  <si>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</si>
  <si>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</si>
  <si>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</si>
  <si>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</si>
  <si>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</si>
  <si>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</si>
  <si>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</si>
  <si>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</si>
  <si>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</si>
  <si>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</si>
  <si>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</si>
  <si>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</si>
  <si>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</si>
  <si>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</si>
  <si>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</si>
  <si>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</si>
  <si>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</si>
  <si>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</si>
  <si>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</si>
  <si>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</si>
  <si>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</si>
  <si>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</si>
  <si>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</si>
  <si>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</si>
  <si>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</si>
  <si>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</si>
  <si>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</si>
  <si>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</si>
  <si>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</si>
  <si>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</si>
  <si>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</si>
  <si>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</si>
  <si>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</si>
  <si>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</si>
  <si>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</si>
  <si>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</si>
  <si>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</si>
  <si>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</si>
  <si>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</si>
  <si>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</si>
  <si>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</si>
  <si>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</si>
  <si>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</si>
  <si>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</si>
  <si>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</si>
  <si>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</si>
  <si>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</si>
  <si>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</si>
  <si>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</si>
  <si>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</si>
  <si>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</si>
  <si>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</si>
  <si>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</si>
  <si>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</si>
  <si>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</si>
  <si>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</si>
  <si>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</si>
  <si>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</si>
  <si>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</si>
  <si>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</si>
  <si>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</si>
  <si>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</si>
  <si>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</si>
  <si>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</si>
  <si>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</si>
  <si>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</si>
  <si>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</si>
  <si>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</si>
  <si>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</si>
  <si>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</si>
  <si>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</si>
  <si>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</si>
  <si>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</si>
  <si>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</si>
  <si>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</si>
  <si>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</si>
  <si>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</si>
  <si>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</si>
  <si>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</si>
  <si>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</si>
  <si>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</si>
  <si>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</si>
  <si>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</si>
  <si>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</si>
  <si>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</si>
  <si>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</si>
  <si>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</si>
  <si>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</si>
  <si>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</si>
  <si>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</si>
  <si>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</si>
  <si>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</si>
  <si>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</si>
  <si>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</si>
  <si>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</si>
  <si>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</si>
  <si>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</si>
  <si>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</si>
  <si>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</si>
  <si>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</si>
  <si>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</si>
  <si>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</si>
  <si>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</si>
  <si>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</si>
  <si>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</si>
  <si>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</si>
  <si>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</si>
  <si>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</si>
  <si>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</si>
  <si>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</si>
  <si>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</si>
  <si>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</si>
  <si>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</si>
  <si>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</si>
  <si>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</si>
  <si>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</si>
  <si>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</si>
  <si>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</si>
  <si>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</si>
  <si>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</si>
  <si>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</si>
  <si>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</si>
  <si>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</si>
  <si>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</si>
  <si>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</si>
  <si>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</si>
  <si>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</si>
  <si>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</si>
  <si>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</si>
  <si>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</si>
  <si>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</si>
  <si>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</si>
  <si>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</si>
  <si>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</si>
  <si>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</si>
  <si>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</si>
  <si>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</si>
  <si>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</si>
  <si>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</si>
  <si>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</si>
  <si>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</si>
  <si>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</si>
  <si>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</si>
  <si>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</si>
  <si>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</si>
  <si>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</si>
  <si>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</si>
  <si>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</si>
  <si>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</si>
  <si>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</si>
  <si>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</si>
  <si>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</si>
  <si>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</si>
  <si>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</si>
  <si>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</si>
  <si>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</si>
  <si>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</si>
  <si>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</si>
  <si>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</si>
  <si>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</si>
  <si>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</si>
  <si>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</si>
  <si>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</si>
  <si>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</si>
  <si>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</si>
  <si>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</si>
  <si>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</si>
  <si>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</si>
  <si>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</si>
  <si>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</si>
  <si>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</si>
  <si>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</si>
  <si>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</si>
  <si>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</si>
  <si>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</si>
  <si>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</si>
  <si>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</si>
  <si>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</si>
  <si>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</si>
  <si>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</si>
  <si>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</si>
  <si>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</si>
  <si>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</si>
  <si>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</si>
  <si>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</si>
  <si>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</si>
  <si>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</si>
  <si>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</si>
  <si>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</si>
  <si>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</si>
  <si>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</si>
  <si>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</si>
  <si>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</si>
  <si>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</si>
  <si>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</si>
  <si>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</si>
  <si>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</si>
  <si>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</si>
  <si>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</si>
  <si>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</si>
  <si>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</si>
  <si>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</si>
  <si>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</si>
  <si>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</si>
  <si>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</si>
  <si>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</si>
  <si>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</si>
  <si>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</si>
  <si>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</si>
  <si>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</si>
  <si>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</si>
  <si>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</si>
  <si>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</si>
  <si>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</si>
  <si>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</si>
  <si>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</si>
  <si>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</si>
  <si>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</si>
  <si>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</si>
  <si>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</si>
  <si>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</si>
  <si>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</si>
  <si>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</si>
  <si>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</si>
  <si>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</si>
  <si>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</si>
  <si>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</si>
  <si>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</si>
  <si>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</si>
  <si>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</si>
  <si>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</si>
  <si>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</si>
  <si>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</si>
  <si>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</si>
  <si>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</si>
  <si>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</si>
  <si>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</si>
  <si>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</si>
  <si>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</si>
  <si>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</si>
  <si>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</si>
  <si>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</si>
  <si>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</si>
  <si>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</si>
  <si>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</si>
  <si>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</si>
  <si>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</si>
  <si>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</si>
  <si>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</si>
  <si>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</si>
  <si>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</si>
  <si>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</si>
  <si>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</si>
  <si>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</si>
  <si>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</si>
  <si>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</si>
  <si>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</si>
  <si>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</si>
  <si>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</si>
  <si>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</si>
  <si>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</si>
  <si>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</si>
  <si>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</si>
  <si>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</si>
  <si>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</si>
  <si>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</si>
  <si>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</si>
  <si>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</si>
  <si>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</si>
  <si>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</si>
  <si>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</si>
  <si>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</si>
  <si>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</si>
  <si>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</si>
  <si>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</si>
  <si>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</si>
  <si>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</si>
  <si>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</si>
  <si>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</si>
  <si>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</si>
  <si>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</si>
  <si>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</si>
  <si>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</si>
  <si>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</si>
  <si>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</si>
  <si>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</si>
  <si>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</si>
  <si>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</si>
  <si>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</si>
  <si>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</si>
  <si>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</si>
  <si>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</si>
  <si>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</si>
  <si>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</si>
  <si>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</si>
  <si>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</si>
  <si>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</si>
  <si>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</si>
  <si>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</si>
  <si>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</si>
  <si>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</si>
  <si>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</si>
  <si>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</si>
  <si>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</si>
  <si>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</si>
  <si>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</si>
  <si>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</si>
  <si>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</si>
  <si>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</si>
  <si>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</si>
  <si>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</si>
  <si>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</si>
  <si>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</si>
  <si>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</si>
  <si>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</si>
  <si>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</si>
  <si>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</si>
  <si>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</si>
  <si>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</si>
  <si>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</si>
  <si>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</si>
  <si>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</si>
  <si>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</si>
  <si>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</si>
  <si>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</si>
  <si>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</si>
  <si>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</si>
  <si>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</si>
  <si>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</si>
  <si>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</si>
  <si>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</si>
  <si>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</si>
  <si>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</si>
  <si>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</si>
  <si>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</si>
  <si>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</si>
  <si>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</si>
  <si>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</si>
  <si>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</si>
  <si>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</si>
  <si>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</si>
  <si>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</si>
  <si>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</si>
  <si>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</si>
  <si>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</si>
  <si>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</si>
  <si>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</si>
  <si>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</si>
  <si>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</si>
  <si>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</si>
  <si>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</si>
  <si>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</si>
  <si>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</si>
  <si>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</si>
  <si>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</si>
  <si>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</si>
  <si>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</si>
  <si>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</si>
  <si>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</si>
  <si>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</si>
  <si>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</si>
  <si>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</si>
  <si>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</si>
  <si>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</si>
  <si>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</si>
  <si>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</si>
  <si>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</si>
  <si>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</si>
  <si>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</si>
  <si>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</si>
  <si>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</si>
  <si>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</si>
  <si>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</si>
  <si>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</si>
  <si>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</si>
  <si>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</si>
  <si>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</si>
  <si>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</si>
  <si>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</si>
  <si>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</si>
  <si>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</si>
  <si>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</si>
  <si>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</si>
  <si>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</si>
  <si>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</si>
  <si>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</si>
  <si>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</si>
  <si>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</si>
  <si>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</si>
  <si>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</si>
  <si>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</si>
  <si>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</si>
  <si>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</si>
  <si>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</si>
  <si>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</si>
  <si>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</si>
  <si>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</si>
  <si>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</si>
  <si>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</si>
  <si>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</si>
  <si>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</si>
  <si>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</si>
  <si>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</si>
  <si>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</si>
  <si>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</si>
  <si>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</si>
  <si>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</si>
  <si>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</si>
  <si>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</si>
  <si>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</si>
  <si>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</si>
  <si>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</si>
  <si>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</si>
  <si>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</si>
  <si>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</si>
  <si>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</si>
  <si>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</si>
  <si>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</si>
  <si>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</si>
  <si>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</si>
  <si>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</si>
  <si>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</si>
  <si>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</si>
  <si>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</si>
  <si>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</si>
  <si>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</si>
  <si>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</si>
  <si>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</si>
  <si>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</si>
  <si>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</si>
  <si>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</si>
  <si>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</si>
  <si>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</si>
  <si>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</si>
  <si>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</si>
  <si>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</si>
  <si>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</si>
  <si>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</si>
  <si>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</si>
  <si>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</si>
  <si>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</si>
  <si>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</si>
  <si>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</si>
  <si>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</si>
  <si>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</si>
  <si>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</si>
  <si>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</si>
  <si>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</si>
  <si>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</si>
  <si>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</si>
  <si>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</si>
  <si>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</si>
  <si>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</si>
  <si>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</si>
  <si>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</si>
  <si>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</si>
  <si>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</si>
  <si>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</si>
  <si>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</si>
  <si>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</si>
  <si>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</si>
  <si>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</si>
  <si>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</si>
  <si>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</si>
  <si>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</si>
  <si>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</si>
  <si>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</si>
  <si>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</si>
  <si>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</si>
  <si>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</si>
  <si>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</si>
  <si>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</si>
  <si>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</si>
  <si>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</si>
  <si>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</si>
  <si>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</si>
  <si>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</si>
  <si>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</si>
  <si>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</si>
  <si>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</si>
  <si>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</si>
  <si>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</si>
  <si>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</si>
  <si>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</si>
  <si>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</si>
  <si>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</si>
  <si>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</si>
  <si>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</si>
  <si>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</si>
  <si>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</si>
  <si>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</si>
  <si>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</si>
  <si>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</si>
  <si>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</si>
  <si>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</si>
  <si>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</si>
  <si>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</si>
  <si>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</si>
  <si>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</si>
  <si>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</si>
  <si>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</si>
  <si>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</si>
  <si>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</si>
  <si>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</si>
  <si>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</si>
  <si>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</si>
  <si>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</si>
  <si>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</si>
  <si>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</si>
  <si>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</si>
  <si>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</si>
  <si>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</si>
  <si>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</si>
  <si>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</si>
  <si>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</si>
  <si>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</si>
  <si>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</si>
  <si>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</si>
  <si>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</si>
  <si>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</si>
  <si>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</si>
  <si>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</si>
  <si>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</si>
  <si>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</si>
  <si>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</si>
  <si>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</si>
  <si>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</si>
  <si>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</si>
  <si>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</si>
  <si>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</si>
  <si>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</si>
  <si>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</si>
  <si>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</si>
  <si>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</si>
  <si>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</si>
  <si>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</si>
  <si>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</si>
  <si>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</si>
  <si>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</si>
  <si>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</si>
  <si>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</si>
  <si>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</si>
  <si>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</si>
  <si>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</si>
  <si>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</si>
  <si>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</si>
  <si>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</si>
  <si>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</si>
  <si>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</si>
  <si>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</si>
  <si>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</si>
  <si>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</si>
  <si>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</si>
  <si>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</si>
  <si>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</si>
  <si>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</si>
  <si>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</si>
  <si>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</si>
  <si>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</si>
  <si>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</si>
  <si>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</si>
  <si>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</si>
  <si>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</si>
  <si>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</si>
  <si>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</si>
  <si>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</si>
  <si>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</si>
  <si>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</si>
  <si>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</si>
  <si>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</si>
  <si>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</si>
  <si>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</si>
  <si>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</si>
  <si>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</si>
  <si>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</si>
  <si>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</si>
  <si>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</si>
  <si>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</si>
  <si>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</si>
  <si>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</si>
  <si>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</si>
  <si>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</si>
  <si>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</si>
  <si>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</si>
  <si>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</si>
  <si>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</si>
  <si>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</si>
  <si>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</si>
  <si>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</si>
  <si>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</si>
  <si>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</si>
  <si>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</si>
  <si>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</si>
  <si>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</si>
  <si>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</si>
  <si>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</si>
  <si>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</si>
  <si>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</si>
  <si>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</si>
  <si>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</si>
  <si>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</si>
  <si>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</si>
  <si>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</si>
  <si>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</si>
  <si>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</si>
  <si>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</si>
  <si>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</si>
  <si>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</si>
  <si>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</si>
  <si>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</si>
  <si>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</si>
  <si>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</si>
  <si>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</si>
  <si>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</si>
  <si>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</si>
  <si>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</si>
  <si>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</si>
  <si>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</si>
  <si>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</si>
  <si>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</si>
  <si>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</si>
  <si>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</si>
  <si>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</si>
  <si>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</si>
  <si>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</si>
  <si>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</si>
  <si>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</si>
  <si>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</si>
  <si>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</si>
  <si>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</si>
  <si>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</si>
  <si>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</si>
  <si>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</si>
  <si>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</si>
  <si>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</si>
  <si>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</si>
  <si>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</si>
  <si>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</si>
  <si>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</si>
  <si>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</si>
  <si>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</si>
  <si>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</si>
  <si>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</si>
  <si>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</si>
  <si>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</si>
  <si>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</si>
  <si>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</si>
  <si>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</si>
  <si>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</si>
  <si>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</si>
  <si>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</si>
  <si>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</si>
  <si>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</si>
  <si>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</si>
  <si>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</si>
  <si>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</si>
  <si>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</si>
  <si>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</si>
  <si>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</si>
  <si>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</si>
  <si>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</si>
  <si>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</si>
  <si>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</si>
  <si>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</si>
  <si>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</si>
  <si>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</si>
  <si>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</si>
  <si>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</si>
  <si>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</si>
  <si>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</si>
  <si>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</si>
  <si>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</si>
  <si>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</si>
  <si>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</si>
  <si>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</si>
  <si>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</si>
  <si>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</si>
  <si>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</si>
  <si>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</si>
  <si>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</si>
  <si>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</si>
  <si>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</si>
  <si>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</si>
  <si>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</si>
  <si>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</si>
  <si>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</si>
  <si>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</si>
  <si>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</si>
  <si>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</si>
  <si>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</si>
  <si>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</si>
  <si>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</si>
  <si>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</si>
  <si>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</si>
  <si>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</si>
  <si>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</si>
  <si>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</si>
  <si>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</si>
  <si>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</si>
  <si>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</si>
  <si>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</si>
  <si>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</si>
  <si>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</si>
  <si>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</si>
  <si>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</si>
  <si>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</si>
  <si>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</si>
  <si>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</si>
  <si>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</si>
  <si>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</si>
  <si>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</si>
  <si>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</si>
  <si>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</si>
  <si>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</si>
  <si>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</si>
  <si>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</si>
  <si>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</si>
  <si>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</si>
  <si>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</si>
  <si>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</si>
  <si>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</si>
  <si>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</si>
  <si>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</si>
  <si>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</si>
  <si>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</si>
  <si>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</si>
  <si>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</si>
  <si>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</si>
  <si>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</si>
  <si>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</si>
  <si>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</si>
  <si>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</si>
  <si>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</si>
  <si>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</si>
  <si>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</si>
  <si>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</si>
  <si>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</si>
  <si>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</si>
  <si>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</si>
  <si>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</si>
  <si>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</si>
  <si>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</si>
  <si>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</si>
  <si>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</si>
  <si>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</si>
  <si>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</si>
  <si>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</si>
  <si>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</si>
  <si>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</si>
  <si>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</si>
  <si>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</si>
  <si>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</si>
  <si>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</si>
  <si>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</si>
  <si>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</si>
  <si>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</si>
  <si>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</si>
  <si>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</si>
  <si>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</si>
  <si>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</si>
  <si>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</si>
  <si>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</si>
  <si>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</si>
  <si>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</si>
  <si>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</si>
  <si>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</si>
  <si>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</si>
  <si>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</si>
  <si>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</si>
  <si>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</si>
  <si>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</si>
  <si>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</si>
  <si>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</si>
  <si>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</si>
  <si>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</si>
  <si>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</si>
  <si>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</si>
  <si>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</si>
  <si>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</si>
  <si>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</si>
  <si>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</si>
  <si>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</si>
  <si>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</si>
  <si>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</si>
  <si>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</si>
  <si>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</si>
  <si>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</si>
  <si>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</si>
  <si>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</si>
  <si>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</si>
  <si>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</si>
  <si>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</si>
  <si>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</si>
  <si>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</si>
  <si>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</si>
  <si>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</si>
  <si>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</si>
  <si>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</si>
  <si>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</si>
  <si>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</si>
  <si>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</si>
  <si>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</si>
  <si>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</si>
  <si>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</si>
  <si>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</si>
  <si>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</si>
  <si>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</si>
  <si>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</si>
  <si>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</si>
  <si>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</si>
  <si>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</si>
  <si>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</si>
  <si>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</si>
  <si>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</si>
  <si>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</si>
  <si>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</si>
  <si>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</si>
  <si>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</si>
  <si>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</si>
  <si>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</si>
  <si>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</si>
  <si>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</si>
  <si>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</si>
  <si>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</si>
  <si>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</si>
  <si>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</si>
  <si>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</si>
  <si>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</si>
  <si>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</si>
  <si>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</si>
  <si>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</si>
  <si>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</si>
  <si>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</si>
  <si>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</si>
  <si>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</si>
  <si>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</si>
  <si>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</si>
  <si>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</si>
  <si>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</si>
  <si>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</si>
  <si>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</si>
  <si>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</si>
  <si>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</si>
  <si>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</si>
  <si>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</si>
  <si>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</si>
  <si>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</si>
  <si>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</si>
  <si>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</si>
  <si>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</si>
  <si>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</si>
  <si>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</si>
  <si>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</si>
  <si>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</si>
  <si>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</si>
  <si>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</si>
  <si>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</si>
  <si>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</si>
  <si>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</si>
  <si>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</si>
  <si>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</si>
  <si>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</si>
  <si>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</si>
  <si>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</si>
  <si>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</si>
  <si>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</si>
  <si>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</si>
  <si>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</si>
  <si>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</si>
  <si>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</si>
  <si>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</si>
  <si>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</si>
  <si>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</si>
  <si>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</si>
  <si>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</si>
  <si>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</si>
  <si>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</si>
  <si>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</si>
  <si>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</si>
  <si>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</si>
  <si>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</si>
  <si>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</si>
  <si>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</si>
  <si>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</si>
  <si>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</si>
  <si>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</si>
  <si>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</si>
  <si>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</si>
  <si>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</si>
  <si>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</si>
  <si>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</si>
  <si>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</si>
  <si>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</si>
  <si>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</si>
  <si>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</si>
  <si>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</si>
  <si>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</si>
  <si>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</si>
  <si>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</si>
  <si>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</si>
  <si>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</si>
  <si>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</si>
  <si>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</si>
  <si>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</si>
  <si>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</si>
  <si>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</si>
  <si>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</si>
  <si>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</si>
  <si>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</si>
  <si>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</si>
  <si>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</si>
  <si>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</si>
  <si>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</si>
  <si>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</si>
  <si>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</si>
  <si>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</si>
  <si>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</si>
  <si>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</si>
  <si>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</si>
  <si>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</si>
  <si>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</si>
  <si>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</si>
  <si>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</si>
  <si>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</si>
  <si>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</si>
  <si>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</si>
  <si>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</si>
  <si>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</si>
  <si>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</si>
  <si>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</si>
  <si>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</si>
  <si>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</si>
  <si>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</si>
  <si>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</si>
  <si>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</si>
  <si>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</si>
  <si>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</si>
  <si>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</si>
  <si>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</si>
  <si>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</si>
  <si>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</si>
  <si>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</si>
  <si>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</si>
  <si>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</si>
  <si>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</si>
  <si>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</si>
  <si>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</si>
  <si>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</si>
  <si>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</si>
  <si>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</si>
  <si>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</si>
  <si>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</si>
  <si>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</si>
  <si>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</si>
  <si>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</si>
  <si>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</si>
  <si>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</si>
  <si>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</si>
  <si>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</si>
  <si>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</si>
  <si>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</si>
  <si>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</si>
  <si>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</si>
  <si>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</si>
  <si>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</si>
  <si>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</si>
  <si>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</si>
  <si>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</si>
  <si>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</si>
  <si>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</si>
  <si>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</si>
  <si>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</si>
  <si>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</si>
  <si>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</si>
  <si>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</si>
  <si>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</si>
  <si>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</si>
  <si>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</si>
  <si>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</si>
  <si>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</si>
  <si>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</si>
  <si>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</si>
  <si>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</si>
  <si>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</si>
  <si>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</si>
  <si>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</si>
  <si>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</si>
  <si>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</si>
  <si>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</si>
  <si>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</si>
  <si>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</si>
  <si>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</si>
  <si>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</si>
  <si>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</si>
  <si>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</si>
  <si>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</si>
  <si>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</si>
  <si>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</si>
  <si>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</si>
  <si>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</si>
  <si>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</si>
  <si>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</si>
  <si>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</si>
  <si>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</si>
  <si>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</si>
  <si>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</si>
  <si>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</si>
  <si>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</si>
  <si>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</si>
  <si>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</si>
  <si>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</si>
  <si>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</si>
  <si>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</si>
  <si>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</si>
  <si>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</si>
  <si>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</si>
  <si>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</si>
  <si>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</si>
  <si>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</si>
  <si>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</si>
  <si>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</si>
  <si>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</si>
  <si>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</si>
  <si>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</si>
  <si>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</si>
  <si>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</si>
  <si>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</si>
  <si>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</si>
  <si>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</si>
  <si>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</si>
  <si>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</si>
  <si>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</si>
  <si>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</si>
  <si>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</si>
  <si>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</si>
  <si>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</si>
  <si>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</si>
  <si>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</si>
  <si>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</si>
  <si>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</si>
  <si>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</si>
  <si>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</si>
  <si>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</si>
  <si>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</si>
  <si>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</si>
  <si>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</si>
  <si>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</si>
  <si>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</si>
  <si>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</si>
  <si>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</si>
  <si>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</si>
  <si>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</si>
  <si>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</si>
  <si>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</si>
  <si>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</si>
  <si>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</si>
  <si>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</si>
  <si>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</si>
  <si>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</si>
  <si>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</si>
  <si>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</si>
  <si>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</si>
  <si>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</si>
  <si>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</si>
  <si>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</si>
  <si>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</si>
  <si>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</si>
  <si>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</si>
  <si>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</si>
  <si>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</si>
  <si>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</si>
  <si>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</si>
  <si>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</si>
  <si>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</si>
  <si>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Bela Palanka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</si>
</sst>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171</c:v>
                </c:pt>
                <c:pt idx="1">
                  <c:v>179</c:v>
                </c:pt>
                <c:pt idx="2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171</c:v>
                </c:pt>
                <c:pt idx="1">
                  <c:v>205</c:v>
                </c:pt>
                <c:pt idx="2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3071872"/>
        <c:axId val="203073792"/>
      </c:barChart>
      <c:catAx>
        <c:axId val="20307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073792"/>
        <c:crosses val="autoZero"/>
        <c:auto val="1"/>
        <c:lblAlgn val="ctr"/>
        <c:lblOffset val="100"/>
        <c:noMultiLvlLbl val="0"/>
      </c:catAx>
      <c:valAx>
        <c:axId val="203073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0718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923</c:v>
                </c:pt>
                <c:pt idx="1">
                  <c:v>861</c:v>
                </c:pt>
                <c:pt idx="2">
                  <c:v>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5346688"/>
        <c:axId val="205348224"/>
      </c:barChart>
      <c:catAx>
        <c:axId val="20534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348224"/>
        <c:crosses val="autoZero"/>
        <c:auto val="1"/>
        <c:lblAlgn val="ctr"/>
        <c:lblOffset val="100"/>
        <c:noMultiLvlLbl val="0"/>
      </c:catAx>
      <c:valAx>
        <c:axId val="205348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346688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7</c:v>
                </c:pt>
                <c:pt idx="1">
                  <c:v>15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5629696"/>
        <c:axId val="205733888"/>
      </c:barChart>
      <c:catAx>
        <c:axId val="205629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733888"/>
        <c:crosses val="autoZero"/>
        <c:auto val="1"/>
        <c:lblAlgn val="ctr"/>
        <c:lblOffset val="100"/>
        <c:noMultiLvlLbl val="0"/>
      </c:catAx>
      <c:valAx>
        <c:axId val="2057338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629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38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6269440"/>
        <c:axId val="206277248"/>
      </c:barChart>
      <c:catAx>
        <c:axId val="2062694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6277248"/>
        <c:crosses val="autoZero"/>
        <c:auto val="1"/>
        <c:lblAlgn val="ctr"/>
        <c:lblOffset val="100"/>
        <c:noMultiLvlLbl val="0"/>
      </c:catAx>
      <c:valAx>
        <c:axId val="2062772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6269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2819</c:v>
                </c:pt>
                <c:pt idx="1">
                  <c:v>2608</c:v>
                </c:pt>
                <c:pt idx="2">
                  <c:v>2471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6324864"/>
        <c:axId val="206326400"/>
      </c:barChart>
      <c:catAx>
        <c:axId val="206324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6326400"/>
        <c:crosses val="autoZero"/>
        <c:auto val="1"/>
        <c:lblAlgn val="ctr"/>
        <c:lblOffset val="100"/>
        <c:noMultiLvlLbl val="0"/>
      </c:catAx>
      <c:valAx>
        <c:axId val="206326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6324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14.99049334534174</c:v>
                </c:pt>
                <c:pt idx="1">
                  <c:v>56.449514660262182</c:v>
                </c:pt>
                <c:pt idx="2">
                  <c:v>28.559991994396078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7</c:v>
                </c:pt>
                <c:pt idx="1">
                  <c:v>4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6997760"/>
        <c:axId val="207085568"/>
      </c:barChart>
      <c:catAx>
        <c:axId val="206997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7085568"/>
        <c:crosses val="autoZero"/>
        <c:auto val="1"/>
        <c:lblAlgn val="ctr"/>
        <c:lblOffset val="100"/>
        <c:noMultiLvlLbl val="0"/>
      </c:catAx>
      <c:valAx>
        <c:axId val="207085568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6997760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12015360"/>
        <c:axId val="212309120"/>
      </c:barChart>
      <c:catAx>
        <c:axId val="21201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2309120"/>
        <c:crosses val="autoZero"/>
        <c:auto val="1"/>
        <c:lblAlgn val="ctr"/>
        <c:lblOffset val="100"/>
        <c:noMultiLvlLbl val="0"/>
      </c:catAx>
      <c:valAx>
        <c:axId val="21230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120153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104</c:v>
                </c:pt>
                <c:pt idx="1">
                  <c:v>119.5</c:v>
                </c:pt>
                <c:pt idx="2">
                  <c:v>107.9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113.3</c:v>
                </c:pt>
                <c:pt idx="1">
                  <c:v>122.9</c:v>
                </c:pt>
                <c:pt idx="2">
                  <c:v>107.4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3027840"/>
        <c:axId val="213172992"/>
      </c:barChart>
      <c:catAx>
        <c:axId val="213027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3172992"/>
        <c:crosses val="autoZero"/>
        <c:auto val="1"/>
        <c:lblAlgn val="ctr"/>
        <c:lblOffset val="100"/>
        <c:noMultiLvlLbl val="0"/>
      </c:catAx>
      <c:valAx>
        <c:axId val="213172992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3027840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583</c:v>
                </c:pt>
                <c:pt idx="1">
                  <c:v>509</c:v>
                </c:pt>
                <c:pt idx="2">
                  <c:v>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13392000"/>
        <c:axId val="213415808"/>
      </c:barChart>
      <c:catAx>
        <c:axId val="21339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3415808"/>
        <c:crosses val="autoZero"/>
        <c:auto val="1"/>
        <c:lblAlgn val="ctr"/>
        <c:lblOffset val="100"/>
        <c:noMultiLvlLbl val="0"/>
      </c:catAx>
      <c:valAx>
        <c:axId val="213415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3392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7</c:v>
                </c:pt>
                <c:pt idx="1">
                  <c:v>5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3</c:v>
                </c:pt>
                <c:pt idx="1">
                  <c:v>4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3547264"/>
        <c:axId val="213680128"/>
      </c:barChart>
      <c:catAx>
        <c:axId val="21354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3680128"/>
        <c:crosses val="autoZero"/>
        <c:auto val="1"/>
        <c:lblAlgn val="ctr"/>
        <c:lblOffset val="100"/>
        <c:noMultiLvlLbl val="0"/>
      </c:catAx>
      <c:valAx>
        <c:axId val="213680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354726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27</c:v>
                </c:pt>
                <c:pt idx="1">
                  <c:v>29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7</c:v>
                </c:pt>
                <c:pt idx="1">
                  <c:v>7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3402240"/>
        <c:axId val="203413376"/>
      </c:barChart>
      <c:catAx>
        <c:axId val="20340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413376"/>
        <c:crosses val="autoZero"/>
        <c:auto val="1"/>
        <c:lblAlgn val="ctr"/>
        <c:lblOffset val="100"/>
        <c:noMultiLvlLbl val="0"/>
      </c:catAx>
      <c:valAx>
        <c:axId val="203413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4022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38</c:v>
                </c:pt>
                <c:pt idx="1">
                  <c:v>44</c:v>
                </c:pt>
                <c:pt idx="2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55</c:v>
                </c:pt>
                <c:pt idx="1">
                  <c:v>72</c:v>
                </c:pt>
                <c:pt idx="2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3906176"/>
        <c:axId val="213908096"/>
      </c:barChart>
      <c:catAx>
        <c:axId val="213906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3908096"/>
        <c:crosses val="autoZero"/>
        <c:auto val="1"/>
        <c:lblAlgn val="ctr"/>
        <c:lblOffset val="100"/>
        <c:noMultiLvlLbl val="0"/>
      </c:catAx>
      <c:valAx>
        <c:axId val="213908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390617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1.8613029120384268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2.1515060542379665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1.9913939757830481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2.2015410787551288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2.1615130591413991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2.1615130591413991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2.3716601621134794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2.5317722405683982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2.5117582307615334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2.8920244170919642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3.0321224857400177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3.7426198338837189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4.2329630741519058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4.413089162413689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3.7125988191734209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2.461723206244371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2.3616531572100472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1.591113779645752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4360448"/>
        <c:axId val="214361984"/>
      </c:barChart>
      <c:catAx>
        <c:axId val="21436044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14361984"/>
        <c:crosses val="autoZero"/>
        <c:auto val="1"/>
        <c:lblAlgn val="ctr"/>
        <c:lblOffset val="100"/>
        <c:noMultiLvlLbl val="0"/>
      </c:catAx>
      <c:valAx>
        <c:axId val="21436198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1436044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2.1014710297208046</c:v>
                </c:pt>
                <c:pt idx="1">
                  <c:v>2.1314920444311016</c:v>
                </c:pt>
                <c:pt idx="2">
                  <c:v>2.1014710297208046</c:v>
                </c:pt>
                <c:pt idx="3">
                  <c:v>2.3116181326928853</c:v>
                </c:pt>
                <c:pt idx="4">
                  <c:v>2.3216251375963175</c:v>
                </c:pt>
                <c:pt idx="5">
                  <c:v>2.601821274892425</c:v>
                </c:pt>
                <c:pt idx="6">
                  <c:v>3.0821575102571797</c:v>
                </c:pt>
                <c:pt idx="7">
                  <c:v>3.0821575102571797</c:v>
                </c:pt>
                <c:pt idx="8">
                  <c:v>3.1922345641949366</c:v>
                </c:pt>
                <c:pt idx="9">
                  <c:v>2.9420594416091261</c:v>
                </c:pt>
                <c:pt idx="10">
                  <c:v>3.4123886720704495</c:v>
                </c:pt>
                <c:pt idx="11">
                  <c:v>3.9127389172420695</c:v>
                </c:pt>
                <c:pt idx="12">
                  <c:v>4.4030821575102577</c:v>
                </c:pt>
                <c:pt idx="13">
                  <c:v>4.8133693585509851</c:v>
                </c:pt>
                <c:pt idx="14">
                  <c:v>3.5725007505253674</c:v>
                </c:pt>
                <c:pt idx="15">
                  <c:v>2.431702191534074</c:v>
                </c:pt>
                <c:pt idx="16">
                  <c:v>1.8713099169418594</c:v>
                </c:pt>
                <c:pt idx="17">
                  <c:v>1.3309316521565095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4798336"/>
        <c:axId val="214799872"/>
      </c:barChart>
      <c:catAx>
        <c:axId val="21479833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14799872"/>
        <c:crosses val="autoZero"/>
        <c:auto val="1"/>
        <c:lblAlgn val="ctr"/>
        <c:lblOffset val="100"/>
        <c:noMultiLvlLbl val="0"/>
      </c:catAx>
      <c:valAx>
        <c:axId val="21479987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47983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0.23736055067647754</c:v>
                </c:pt>
                <c:pt idx="1">
                  <c:v>0.22177866489243736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1.5191075243294565</c:v>
                </c:pt>
                <c:pt idx="1">
                  <c:v>0.75404746063428707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10.681224780441491</c:v>
                </c:pt>
                <c:pt idx="1">
                  <c:v>5.1674428919937903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29.622596724424398</c:v>
                </c:pt>
                <c:pt idx="1">
                  <c:v>22.288755821689954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44.077854260621883</c:v>
                </c:pt>
                <c:pt idx="1">
                  <c:v>59.281437125748504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5.4830287206266322</c:v>
                </c:pt>
                <c:pt idx="1">
                  <c:v>4.9456642271013527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8.3788274388796591</c:v>
                </c:pt>
                <c:pt idx="1">
                  <c:v>7.3408738079396771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16178048"/>
        <c:axId val="216308352"/>
      </c:barChart>
      <c:catAx>
        <c:axId val="216178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6308352"/>
        <c:crosses val="autoZero"/>
        <c:auto val="1"/>
        <c:lblAlgn val="ctr"/>
        <c:lblOffset val="100"/>
        <c:noMultiLvlLbl val="0"/>
      </c:catAx>
      <c:valAx>
        <c:axId val="2163083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61780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47.258485639686683</c:v>
                </c:pt>
                <c:pt idx="1">
                  <c:v>43.756930583277885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24.685497270353668</c:v>
                </c:pt>
                <c:pt idx="1">
                  <c:v>27.944111776447105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27.818656539283172</c:v>
                </c:pt>
                <c:pt idx="1">
                  <c:v>28.010645375914837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0.23736055067647754</c:v>
                </c:pt>
                <c:pt idx="1">
                  <c:v>0.28831226436016855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17420928"/>
        <c:axId val="218309760"/>
      </c:barChart>
      <c:catAx>
        <c:axId val="217420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8309760"/>
        <c:crosses val="autoZero"/>
        <c:auto val="1"/>
        <c:lblAlgn val="ctr"/>
        <c:lblOffset val="100"/>
        <c:noMultiLvlLbl val="0"/>
      </c:catAx>
      <c:valAx>
        <c:axId val="2183097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74209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4</c:v>
                </c:pt>
                <c:pt idx="3">
                  <c:v>7</c:v>
                </c:pt>
                <c:pt idx="4">
                  <c:v>11</c:v>
                </c:pt>
                <c:pt idx="5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10</c:v>
                </c:pt>
                <c:pt idx="3">
                  <c:v>7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18901120"/>
        <c:axId val="218912256"/>
      </c:barChart>
      <c:catAx>
        <c:axId val="218901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8912256"/>
        <c:crosses val="autoZero"/>
        <c:auto val="1"/>
        <c:lblAlgn val="ctr"/>
        <c:lblOffset val="100"/>
        <c:noMultiLvlLbl val="0"/>
      </c:catAx>
      <c:valAx>
        <c:axId val="2189122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89011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1.0900000000000001</c:v>
                </c:pt>
                <c:pt idx="1">
                  <c:v>0.61</c:v>
                </c:pt>
                <c:pt idx="3">
                  <c:v>0.77</c:v>
                </c:pt>
                <c:pt idx="4">
                  <c:v>1.01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19201536"/>
        <c:axId val="219203456"/>
      </c:barChart>
      <c:catAx>
        <c:axId val="219201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9203456"/>
        <c:crosses val="autoZero"/>
        <c:auto val="1"/>
        <c:lblAlgn val="ctr"/>
        <c:lblOffset val="100"/>
        <c:noMultiLvlLbl val="0"/>
      </c:catAx>
      <c:valAx>
        <c:axId val="21920345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920153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68.607359105728932</c:v>
                </c:pt>
                <c:pt idx="2">
                  <c:v>20.040485829959515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31.392640894271075</c:v>
                </c:pt>
                <c:pt idx="2">
                  <c:v>79.959514170040492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19362816"/>
        <c:axId val="219426176"/>
      </c:barChart>
      <c:catAx>
        <c:axId val="2193628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9426176"/>
        <c:crosses val="autoZero"/>
        <c:auto val="1"/>
        <c:lblAlgn val="ctr"/>
        <c:lblOffset val="100"/>
        <c:noMultiLvlLbl val="0"/>
      </c:catAx>
      <c:valAx>
        <c:axId val="21942617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936281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54.8</c:v>
                </c:pt>
                <c:pt idx="1">
                  <c:v>58.1</c:v>
                </c:pt>
                <c:pt idx="2">
                  <c:v>56.3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19967488"/>
        <c:axId val="219969408"/>
      </c:barChart>
      <c:catAx>
        <c:axId val="21996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9969408"/>
        <c:crosses val="autoZero"/>
        <c:auto val="1"/>
        <c:lblAlgn val="ctr"/>
        <c:lblOffset val="100"/>
        <c:noMultiLvlLbl val="0"/>
      </c:catAx>
      <c:valAx>
        <c:axId val="219969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9967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35</c:v>
                </c:pt>
                <c:pt idx="1">
                  <c:v>40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32</c:v>
                </c:pt>
                <c:pt idx="1">
                  <c:v>46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0138112"/>
        <c:axId val="220215168"/>
      </c:barChart>
      <c:catAx>
        <c:axId val="220138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0215168"/>
        <c:crosses val="autoZero"/>
        <c:auto val="1"/>
        <c:lblAlgn val="ctr"/>
        <c:lblOffset val="100"/>
        <c:noMultiLvlLbl val="0"/>
      </c:catAx>
      <c:valAx>
        <c:axId val="220215168"/>
        <c:scaling>
          <c:orientation val="minMax"/>
          <c:max val="16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2013811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954</c:v>
                </c:pt>
                <c:pt idx="1">
                  <c:v>901</c:v>
                </c:pt>
                <c:pt idx="2">
                  <c:v>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997</c:v>
                </c:pt>
                <c:pt idx="1">
                  <c:v>938</c:v>
                </c:pt>
                <c:pt idx="2">
                  <c:v>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3533696"/>
        <c:axId val="203535872"/>
      </c:barChart>
      <c:catAx>
        <c:axId val="20353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3535872"/>
        <c:crosses val="autoZero"/>
        <c:auto val="1"/>
        <c:lblAlgn val="ctr"/>
        <c:lblOffset val="100"/>
        <c:noMultiLvlLbl val="0"/>
      </c:catAx>
      <c:valAx>
        <c:axId val="203535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35336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119</c:v>
                </c:pt>
                <c:pt idx="1">
                  <c:v>128</c:v>
                </c:pt>
                <c:pt idx="2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129</c:v>
                </c:pt>
                <c:pt idx="1">
                  <c:v>146</c:v>
                </c:pt>
                <c:pt idx="2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0814720"/>
        <c:axId val="220820992"/>
      </c:barChart>
      <c:catAx>
        <c:axId val="22081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0820992"/>
        <c:crosses val="autoZero"/>
        <c:auto val="1"/>
        <c:lblAlgn val="ctr"/>
        <c:lblOffset val="100"/>
        <c:noMultiLvlLbl val="0"/>
      </c:catAx>
      <c:valAx>
        <c:axId val="220820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208147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44.048467569493944</c:v>
                </c:pt>
                <c:pt idx="1">
                  <c:v>27.02407002188184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33.856022808268001</c:v>
                </c:pt>
                <c:pt idx="1">
                  <c:v>29.90517870167761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10.477548111190305</c:v>
                </c:pt>
                <c:pt idx="1">
                  <c:v>16.374908825674687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6.4861012116892383</c:v>
                </c:pt>
                <c:pt idx="1">
                  <c:v>16.192560175054705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2.6372059871703493</c:v>
                </c:pt>
                <c:pt idx="1">
                  <c:v>6.0539752005835155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2.4946543121881684</c:v>
                </c:pt>
                <c:pt idx="1">
                  <c:v>4.4493070751276438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21194112"/>
        <c:axId val="221195648"/>
      </c:barChart>
      <c:catAx>
        <c:axId val="2211941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1195648"/>
        <c:crosses val="autoZero"/>
        <c:auto val="1"/>
        <c:lblAlgn val="ctr"/>
        <c:lblOffset val="100"/>
        <c:noMultiLvlLbl val="0"/>
      </c:catAx>
      <c:valAx>
        <c:axId val="22119564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119411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51.97</c:v>
                </c:pt>
                <c:pt idx="1">
                  <c:v>40.520000000000003</c:v>
                </c:pt>
                <c:pt idx="2">
                  <c:v>5.25</c:v>
                </c:pt>
                <c:pt idx="3">
                  <c:v>1.58</c:v>
                </c:pt>
                <c:pt idx="4">
                  <c:v>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55.46</c:v>
                </c:pt>
                <c:pt idx="1">
                  <c:v>34.99</c:v>
                </c:pt>
                <c:pt idx="2">
                  <c:v>7.46</c:v>
                </c:pt>
                <c:pt idx="3">
                  <c:v>1.24</c:v>
                </c:pt>
                <c:pt idx="4">
                  <c:v>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21396992"/>
        <c:axId val="221400448"/>
      </c:barChart>
      <c:catAx>
        <c:axId val="221396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1400448"/>
        <c:crosses val="autoZero"/>
        <c:auto val="1"/>
        <c:lblAlgn val="ctr"/>
        <c:lblOffset val="100"/>
        <c:noMultiLvlLbl val="0"/>
      </c:catAx>
      <c:valAx>
        <c:axId val="2214004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139699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48708</c:v>
                </c:pt>
                <c:pt idx="1">
                  <c:v>55539</c:v>
                </c:pt>
                <c:pt idx="2">
                  <c:v>62887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1455872"/>
        <c:axId val="221458432"/>
      </c:barChart>
      <c:catAx>
        <c:axId val="22145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1458432"/>
        <c:crosses val="autoZero"/>
        <c:auto val="1"/>
        <c:lblAlgn val="ctr"/>
        <c:lblOffset val="100"/>
        <c:noMultiLvlLbl val="0"/>
      </c:catAx>
      <c:valAx>
        <c:axId val="221458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14558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1023</c:v>
                </c:pt>
                <c:pt idx="1">
                  <c:v>1098</c:v>
                </c:pt>
                <c:pt idx="2">
                  <c:v>1118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1509</c:v>
                </c:pt>
                <c:pt idx="1">
                  <c:v>1559</c:v>
                </c:pt>
                <c:pt idx="2">
                  <c:v>1591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1506944"/>
        <c:axId val="221640192"/>
      </c:barChart>
      <c:catAx>
        <c:axId val="221506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1640192"/>
        <c:crosses val="autoZero"/>
        <c:auto val="1"/>
        <c:lblAlgn val="ctr"/>
        <c:lblOffset val="100"/>
        <c:noMultiLvlLbl val="0"/>
      </c:catAx>
      <c:valAx>
        <c:axId val="221640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1506944"/>
        <c:crosses val="autoZero"/>
        <c:crossBetween val="between"/>
        <c:majorUnit val="3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20.2</c:v>
                </c:pt>
                <c:pt idx="1">
                  <c:v>24.3</c:v>
                </c:pt>
                <c:pt idx="2">
                  <c:v>2.1</c:v>
                </c:pt>
                <c:pt idx="3">
                  <c:v>53.4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91.666666666666657</c:v>
                </c:pt>
                <c:pt idx="1">
                  <c:v>96.604938271604937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8.3333333333333321</c:v>
                </c:pt>
                <c:pt idx="1">
                  <c:v>3.3950617283950617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21964544"/>
        <c:axId val="221967872"/>
      </c:barChart>
      <c:catAx>
        <c:axId val="2219645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1967872"/>
        <c:crosses val="autoZero"/>
        <c:auto val="1"/>
        <c:lblAlgn val="ctr"/>
        <c:lblOffset val="100"/>
        <c:noMultiLvlLbl val="0"/>
      </c:catAx>
      <c:valAx>
        <c:axId val="22196787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196454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21</c:v>
                </c:pt>
                <c:pt idx="1">
                  <c:v>8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2574848"/>
        <c:axId val="222585600"/>
      </c:barChart>
      <c:catAx>
        <c:axId val="222574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2585600"/>
        <c:crosses val="autoZero"/>
        <c:auto val="1"/>
        <c:lblAlgn val="ctr"/>
        <c:lblOffset val="100"/>
        <c:noMultiLvlLbl val="0"/>
      </c:catAx>
      <c:valAx>
        <c:axId val="222585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2574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18.899999999999999</c:v>
                </c:pt>
                <c:pt idx="1">
                  <c:v>7.3</c:v>
                </c:pt>
                <c:pt idx="2">
                  <c:v>17.8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2754304"/>
        <c:axId val="222755840"/>
      </c:barChart>
      <c:catAx>
        <c:axId val="22275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2755840"/>
        <c:crosses val="autoZero"/>
        <c:auto val="1"/>
        <c:lblAlgn val="ctr"/>
        <c:lblOffset val="100"/>
        <c:noMultiLvlLbl val="0"/>
      </c:catAx>
      <c:valAx>
        <c:axId val="222755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2754304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9.5</c:v>
                </c:pt>
                <c:pt idx="1">
                  <c:v>38.700000000000003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3992448"/>
        <c:axId val="224539008"/>
      </c:barChart>
      <c:catAx>
        <c:axId val="223992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4539008"/>
        <c:crosses val="autoZero"/>
        <c:auto val="1"/>
        <c:lblAlgn val="ctr"/>
        <c:lblOffset val="100"/>
        <c:noMultiLvlLbl val="0"/>
      </c:catAx>
      <c:valAx>
        <c:axId val="224539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3992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22</c:v>
                </c:pt>
                <c:pt idx="1">
                  <c:v>49.4</c:v>
                </c:pt>
                <c:pt idx="2">
                  <c:v>28.6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25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21.74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224883456"/>
        <c:axId val="225653120"/>
      </c:barChart>
      <c:catAx>
        <c:axId val="22488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5653120"/>
        <c:crosses val="autoZero"/>
        <c:auto val="1"/>
        <c:lblAlgn val="ctr"/>
        <c:lblOffset val="100"/>
        <c:noMultiLvlLbl val="0"/>
      </c:catAx>
      <c:valAx>
        <c:axId val="225653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248834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5957376"/>
        <c:axId val="225959296"/>
      </c:barChart>
      <c:catAx>
        <c:axId val="22595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5959296"/>
        <c:crosses val="autoZero"/>
        <c:auto val="1"/>
        <c:lblAlgn val="ctr"/>
        <c:lblOffset val="100"/>
        <c:noMultiLvlLbl val="0"/>
      </c:catAx>
      <c:valAx>
        <c:axId val="225959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5957376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32.6</c:v>
                </c:pt>
                <c:pt idx="1">
                  <c:v>33.9</c:v>
                </c:pt>
                <c:pt idx="2">
                  <c:v>59.7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67.400000000000006</c:v>
                </c:pt>
                <c:pt idx="1">
                  <c:v>66.099999999999994</c:v>
                </c:pt>
                <c:pt idx="2">
                  <c:v>40.299999999999997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60896512"/>
        <c:axId val="160898048"/>
      </c:barChart>
      <c:catAx>
        <c:axId val="16089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98048"/>
        <c:crosses val="autoZero"/>
        <c:auto val="1"/>
        <c:lblAlgn val="ctr"/>
        <c:lblOffset val="100"/>
        <c:noMultiLvlLbl val="0"/>
      </c:catAx>
      <c:valAx>
        <c:axId val="1608980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6089651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274</c:v>
                </c:pt>
                <c:pt idx="2">
                  <c:v>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38</c:v>
                </c:pt>
                <c:pt idx="2">
                  <c:v>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998528"/>
        <c:axId val="161000064"/>
      </c:barChart>
      <c:catAx>
        <c:axId val="160998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000064"/>
        <c:crosses val="autoZero"/>
        <c:auto val="1"/>
        <c:lblAlgn val="ctr"/>
        <c:lblOffset val="100"/>
        <c:noMultiLvlLbl val="0"/>
      </c:catAx>
      <c:valAx>
        <c:axId val="1610000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09985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374</c:v>
                </c:pt>
                <c:pt idx="2">
                  <c:v>3528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108</c:v>
                </c:pt>
                <c:pt idx="2">
                  <c:v>1354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030912"/>
        <c:axId val="161032448"/>
      </c:barChart>
      <c:catAx>
        <c:axId val="161030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032448"/>
        <c:crosses val="autoZero"/>
        <c:auto val="1"/>
        <c:lblAlgn val="ctr"/>
        <c:lblOffset val="100"/>
        <c:noMultiLvlLbl val="0"/>
      </c:catAx>
      <c:valAx>
        <c:axId val="1610324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10309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1.4</c:v>
                </c:pt>
                <c:pt idx="2">
                  <c:v>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2.8</c:v>
                </c:pt>
                <c:pt idx="2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1067392"/>
        <c:axId val="161068928"/>
      </c:barChart>
      <c:catAx>
        <c:axId val="161067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068928"/>
        <c:crosses val="autoZero"/>
        <c:auto val="1"/>
        <c:lblAlgn val="ctr"/>
        <c:lblOffset val="100"/>
        <c:noMultiLvlLbl val="0"/>
      </c:catAx>
      <c:valAx>
        <c:axId val="1610689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1067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20.3</c:v>
                </c:pt>
                <c:pt idx="1">
                  <c:v>22.2</c:v>
                </c:pt>
                <c:pt idx="2">
                  <c:v>23.1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27.5</c:v>
                </c:pt>
                <c:pt idx="1">
                  <c:v>29</c:v>
                </c:pt>
                <c:pt idx="2">
                  <c:v>30.8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1136640"/>
        <c:axId val="161138176"/>
      </c:barChart>
      <c:catAx>
        <c:axId val="16113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138176"/>
        <c:crosses val="autoZero"/>
        <c:auto val="1"/>
        <c:lblAlgn val="ctr"/>
        <c:lblOffset val="100"/>
        <c:noMultiLvlLbl val="0"/>
      </c:catAx>
      <c:valAx>
        <c:axId val="1611381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13664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160.874</c:v>
                </c:pt>
                <c:pt idx="1">
                  <c:v>239.874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234304"/>
        <c:axId val="161260672"/>
      </c:barChart>
      <c:catAx>
        <c:axId val="1612343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260672"/>
        <c:crosses val="autoZero"/>
        <c:auto val="1"/>
        <c:lblAlgn val="ctr"/>
        <c:lblOffset val="100"/>
        <c:noMultiLvlLbl val="0"/>
      </c:catAx>
      <c:valAx>
        <c:axId val="1612606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2343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8723.4599999999991</c:v>
                </c:pt>
                <c:pt idx="1">
                  <c:v>16788.98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294976"/>
        <c:axId val="161304960"/>
      </c:barChart>
      <c:catAx>
        <c:axId val="161294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304960"/>
        <c:crosses val="autoZero"/>
        <c:auto val="1"/>
        <c:lblAlgn val="ctr"/>
        <c:lblOffset val="100"/>
        <c:noMultiLvlLbl val="0"/>
      </c:catAx>
      <c:valAx>
        <c:axId val="161304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294976"/>
        <c:crosses val="autoZero"/>
        <c:crossBetween val="between"/>
        <c:majorUnit val="3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188</c:v>
                </c:pt>
                <c:pt idx="1">
                  <c:v>195</c:v>
                </c:pt>
                <c:pt idx="2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195</c:v>
                </c:pt>
                <c:pt idx="1">
                  <c:v>187</c:v>
                </c:pt>
                <c:pt idx="2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343360"/>
        <c:axId val="161344896"/>
      </c:barChart>
      <c:catAx>
        <c:axId val="16134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344896"/>
        <c:crosses val="autoZero"/>
        <c:auto val="1"/>
        <c:lblAlgn val="ctr"/>
        <c:lblOffset val="100"/>
        <c:noMultiLvlLbl val="0"/>
      </c:catAx>
      <c:valAx>
        <c:axId val="161344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34336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22.2</c:v>
                </c:pt>
                <c:pt idx="1">
                  <c:v>21.9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50.7</c:v>
                </c:pt>
                <c:pt idx="1">
                  <c:v>48.1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27</c:v>
                </c:pt>
                <c:pt idx="1">
                  <c:v>30.1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204078080"/>
        <c:axId val="204191232"/>
      </c:barChart>
      <c:catAx>
        <c:axId val="204078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4191232"/>
        <c:crosses val="autoZero"/>
        <c:auto val="1"/>
        <c:lblAlgn val="ctr"/>
        <c:lblOffset val="100"/>
        <c:noMultiLvlLbl val="0"/>
      </c:catAx>
      <c:valAx>
        <c:axId val="2041912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407808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171</c:v>
                </c:pt>
                <c:pt idx="1">
                  <c:v>179</c:v>
                </c:pt>
                <c:pt idx="2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171</c:v>
                </c:pt>
                <c:pt idx="1">
                  <c:v>205</c:v>
                </c:pt>
                <c:pt idx="2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73888"/>
        <c:axId val="150395904"/>
      </c:barChart>
      <c:catAx>
        <c:axId val="15037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95904"/>
        <c:crosses val="autoZero"/>
        <c:auto val="1"/>
        <c:lblAlgn val="ctr"/>
        <c:lblOffset val="100"/>
        <c:noMultiLvlLbl val="0"/>
      </c:catAx>
      <c:valAx>
        <c:axId val="150395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738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27</c:v>
                </c:pt>
                <c:pt idx="1">
                  <c:v>29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7</c:v>
                </c:pt>
                <c:pt idx="1">
                  <c:v>7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723968"/>
        <c:axId val="151127168"/>
      </c:barChart>
      <c:catAx>
        <c:axId val="15072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27168"/>
        <c:crosses val="autoZero"/>
        <c:auto val="1"/>
        <c:lblAlgn val="ctr"/>
        <c:lblOffset val="100"/>
        <c:noMultiLvlLbl val="0"/>
      </c:catAx>
      <c:valAx>
        <c:axId val="151127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39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954</c:v>
                </c:pt>
                <c:pt idx="1">
                  <c:v>901</c:v>
                </c:pt>
                <c:pt idx="2">
                  <c:v>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997</c:v>
                </c:pt>
                <c:pt idx="1">
                  <c:v>938</c:v>
                </c:pt>
                <c:pt idx="2">
                  <c:v>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267584"/>
        <c:axId val="151296256"/>
      </c:barChart>
      <c:catAx>
        <c:axId val="15126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296256"/>
        <c:crosses val="autoZero"/>
        <c:auto val="1"/>
        <c:lblAlgn val="ctr"/>
        <c:lblOffset val="100"/>
        <c:noMultiLvlLbl val="0"/>
      </c:catAx>
      <c:valAx>
        <c:axId val="151296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2675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22</c:v>
                </c:pt>
                <c:pt idx="1">
                  <c:v>49.4</c:v>
                </c:pt>
                <c:pt idx="2">
                  <c:v>28.6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22.2</c:v>
                </c:pt>
                <c:pt idx="1">
                  <c:v>21.9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50.7</c:v>
                </c:pt>
                <c:pt idx="1">
                  <c:v>48.1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27</c:v>
                </c:pt>
                <c:pt idx="1">
                  <c:v>30.1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2977408"/>
        <c:axId val="152992384"/>
      </c:barChart>
      <c:catAx>
        <c:axId val="152977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2992384"/>
        <c:crosses val="autoZero"/>
        <c:auto val="1"/>
        <c:lblAlgn val="ctr"/>
        <c:lblOffset val="100"/>
        <c:noMultiLvlLbl val="0"/>
      </c:catAx>
      <c:valAx>
        <c:axId val="1529923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7740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32.6</c:v>
                </c:pt>
                <c:pt idx="1">
                  <c:v>33.9</c:v>
                </c:pt>
                <c:pt idx="2">
                  <c:v>59.7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67.400000000000006</c:v>
                </c:pt>
                <c:pt idx="1">
                  <c:v>66.099999999999994</c:v>
                </c:pt>
                <c:pt idx="2">
                  <c:v>40.299999999999997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3504384"/>
        <c:axId val="153514368"/>
      </c:barChart>
      <c:catAx>
        <c:axId val="15350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514368"/>
        <c:crosses val="autoZero"/>
        <c:auto val="1"/>
        <c:lblAlgn val="ctr"/>
        <c:lblOffset val="100"/>
        <c:noMultiLvlLbl val="0"/>
      </c:catAx>
      <c:valAx>
        <c:axId val="1535143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350438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3760128"/>
        <c:axId val="153761664"/>
      </c:barChart>
      <c:catAx>
        <c:axId val="153760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761664"/>
        <c:crosses val="autoZero"/>
        <c:auto val="1"/>
        <c:lblAlgn val="ctr"/>
        <c:lblOffset val="100"/>
        <c:noMultiLvlLbl val="0"/>
      </c:catAx>
      <c:valAx>
        <c:axId val="153761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7601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31</c:v>
                </c:pt>
                <c:pt idx="1">
                  <c:v>6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16</c:v>
                </c:pt>
                <c:pt idx="1">
                  <c:v>56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915392"/>
        <c:axId val="153917312"/>
      </c:barChart>
      <c:catAx>
        <c:axId val="15391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917312"/>
        <c:crosses val="autoZero"/>
        <c:auto val="1"/>
        <c:lblAlgn val="ctr"/>
        <c:lblOffset val="100"/>
        <c:noMultiLvlLbl val="0"/>
      </c:catAx>
      <c:valAx>
        <c:axId val="153917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915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8</c:v>
                </c:pt>
                <c:pt idx="1">
                  <c:v>8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</c:v>
                </c:pt>
                <c:pt idx="1">
                  <c:v>15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014848"/>
        <c:axId val="154045824"/>
      </c:barChart>
      <c:catAx>
        <c:axId val="154014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4045824"/>
        <c:crosses val="autoZero"/>
        <c:auto val="1"/>
        <c:lblAlgn val="ctr"/>
        <c:lblOffset val="100"/>
        <c:noMultiLvlLbl val="0"/>
      </c:catAx>
      <c:valAx>
        <c:axId val="154045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40148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1668</c:v>
                </c:pt>
                <c:pt idx="1">
                  <c:v>1635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297088"/>
        <c:axId val="154313088"/>
      </c:barChart>
      <c:catAx>
        <c:axId val="154297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4313088"/>
        <c:crosses val="autoZero"/>
        <c:auto val="1"/>
        <c:lblAlgn val="ctr"/>
        <c:lblOffset val="100"/>
        <c:noMultiLvlLbl val="0"/>
      </c:catAx>
      <c:valAx>
        <c:axId val="154313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97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204460416"/>
        <c:axId val="204463488"/>
      </c:barChart>
      <c:catAx>
        <c:axId val="204460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4463488"/>
        <c:crosses val="autoZero"/>
        <c:auto val="1"/>
        <c:lblAlgn val="ctr"/>
        <c:lblOffset val="100"/>
        <c:noMultiLvlLbl val="0"/>
      </c:catAx>
      <c:valAx>
        <c:axId val="204463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4460416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923</c:v>
                </c:pt>
                <c:pt idx="1">
                  <c:v>861</c:v>
                </c:pt>
                <c:pt idx="2">
                  <c:v>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640768"/>
        <c:axId val="154642304"/>
      </c:barChart>
      <c:catAx>
        <c:axId val="154640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642304"/>
        <c:crosses val="autoZero"/>
        <c:auto val="1"/>
        <c:lblAlgn val="ctr"/>
        <c:lblOffset val="100"/>
        <c:noMultiLvlLbl val="0"/>
      </c:catAx>
      <c:valAx>
        <c:axId val="154642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640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7</c:v>
                </c:pt>
                <c:pt idx="1">
                  <c:v>15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959232"/>
        <c:axId val="154992000"/>
      </c:barChart>
      <c:catAx>
        <c:axId val="154959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92000"/>
        <c:crosses val="autoZero"/>
        <c:auto val="1"/>
        <c:lblAlgn val="ctr"/>
        <c:lblOffset val="100"/>
        <c:noMultiLvlLbl val="0"/>
      </c:catAx>
      <c:valAx>
        <c:axId val="1549920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4959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21</c:v>
                </c:pt>
                <c:pt idx="1">
                  <c:v>8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10496"/>
        <c:axId val="155212032"/>
      </c:barChart>
      <c:catAx>
        <c:axId val="15521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12032"/>
        <c:crosses val="autoZero"/>
        <c:auto val="1"/>
        <c:lblAlgn val="ctr"/>
        <c:lblOffset val="100"/>
        <c:noMultiLvlLbl val="0"/>
      </c:catAx>
      <c:valAx>
        <c:axId val="155212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104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38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566080"/>
        <c:axId val="155567616"/>
      </c:barChart>
      <c:catAx>
        <c:axId val="1555660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67616"/>
        <c:crosses val="autoZero"/>
        <c:auto val="1"/>
        <c:lblAlgn val="ctr"/>
        <c:lblOffset val="100"/>
        <c:noMultiLvlLbl val="0"/>
      </c:catAx>
      <c:valAx>
        <c:axId val="1555676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66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160.874</c:v>
                </c:pt>
                <c:pt idx="1">
                  <c:v>239.874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134400"/>
        <c:axId val="156140672"/>
      </c:barChart>
      <c:catAx>
        <c:axId val="1561344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40672"/>
        <c:crosses val="autoZero"/>
        <c:auto val="1"/>
        <c:lblAlgn val="ctr"/>
        <c:lblOffset val="100"/>
        <c:noMultiLvlLbl val="0"/>
      </c:catAx>
      <c:valAx>
        <c:axId val="1561406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44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2819</c:v>
                </c:pt>
                <c:pt idx="1">
                  <c:v>2608</c:v>
                </c:pt>
                <c:pt idx="2">
                  <c:v>2471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768896"/>
        <c:axId val="156816128"/>
      </c:barChart>
      <c:catAx>
        <c:axId val="15676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816128"/>
        <c:crosses val="autoZero"/>
        <c:auto val="1"/>
        <c:lblAlgn val="ctr"/>
        <c:lblOffset val="100"/>
        <c:noMultiLvlLbl val="0"/>
      </c:catAx>
      <c:valAx>
        <c:axId val="156816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768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932736"/>
        <c:axId val="156982656"/>
      </c:barChart>
      <c:catAx>
        <c:axId val="156932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982656"/>
        <c:crosses val="autoZero"/>
        <c:auto val="1"/>
        <c:lblAlgn val="ctr"/>
        <c:lblOffset val="100"/>
        <c:noMultiLvlLbl val="0"/>
      </c:catAx>
      <c:valAx>
        <c:axId val="15698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932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54.8</c:v>
                </c:pt>
                <c:pt idx="1">
                  <c:v>58.1</c:v>
                </c:pt>
                <c:pt idx="2">
                  <c:v>56.3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483392"/>
        <c:axId val="157619328"/>
      </c:barChart>
      <c:catAx>
        <c:axId val="15748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619328"/>
        <c:crosses val="autoZero"/>
        <c:auto val="1"/>
        <c:lblAlgn val="ctr"/>
        <c:lblOffset val="100"/>
        <c:noMultiLvlLbl val="0"/>
      </c:catAx>
      <c:valAx>
        <c:axId val="157619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483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14.99049334534174</c:v>
                </c:pt>
                <c:pt idx="1">
                  <c:v>56.449514660262182</c:v>
                </c:pt>
                <c:pt idx="2">
                  <c:v>28.559991994396078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7</c:v>
                </c:pt>
                <c:pt idx="1">
                  <c:v>4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8520448"/>
        <c:axId val="158668288"/>
      </c:barChart>
      <c:catAx>
        <c:axId val="15852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668288"/>
        <c:crosses val="autoZero"/>
        <c:auto val="1"/>
        <c:lblAlgn val="ctr"/>
        <c:lblOffset val="100"/>
        <c:noMultiLvlLbl val="0"/>
      </c:catAx>
      <c:valAx>
        <c:axId val="158668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85204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31</c:v>
                </c:pt>
                <c:pt idx="1">
                  <c:v>6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16</c:v>
                </c:pt>
                <c:pt idx="1">
                  <c:v>56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4919168"/>
        <c:axId val="204920704"/>
      </c:barChart>
      <c:catAx>
        <c:axId val="204919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4920704"/>
        <c:crosses val="autoZero"/>
        <c:auto val="1"/>
        <c:lblAlgn val="ctr"/>
        <c:lblOffset val="100"/>
        <c:noMultiLvlLbl val="0"/>
      </c:catAx>
      <c:valAx>
        <c:axId val="204920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49191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8755072"/>
        <c:axId val="158859264"/>
      </c:barChart>
      <c:catAx>
        <c:axId val="158755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859264"/>
        <c:crosses val="autoZero"/>
        <c:auto val="1"/>
        <c:lblAlgn val="ctr"/>
        <c:lblOffset val="100"/>
        <c:noMultiLvlLbl val="0"/>
      </c:catAx>
      <c:valAx>
        <c:axId val="158859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87550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104</c:v>
                </c:pt>
                <c:pt idx="1">
                  <c:v>119.5</c:v>
                </c:pt>
                <c:pt idx="2">
                  <c:v>107.9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113.3</c:v>
                </c:pt>
                <c:pt idx="1">
                  <c:v>122.9</c:v>
                </c:pt>
                <c:pt idx="2">
                  <c:v>107.4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131904"/>
        <c:axId val="159182848"/>
      </c:barChart>
      <c:catAx>
        <c:axId val="159131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182848"/>
        <c:crosses val="autoZero"/>
        <c:auto val="1"/>
        <c:lblAlgn val="ctr"/>
        <c:lblOffset val="100"/>
        <c:noMultiLvlLbl val="0"/>
      </c:catAx>
      <c:valAx>
        <c:axId val="1591828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1319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583</c:v>
                </c:pt>
                <c:pt idx="1">
                  <c:v>509</c:v>
                </c:pt>
                <c:pt idx="2">
                  <c:v>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9550464"/>
        <c:axId val="159641600"/>
      </c:barChart>
      <c:catAx>
        <c:axId val="15955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641600"/>
        <c:crosses val="autoZero"/>
        <c:auto val="1"/>
        <c:lblAlgn val="ctr"/>
        <c:lblOffset val="100"/>
        <c:noMultiLvlLbl val="0"/>
      </c:catAx>
      <c:valAx>
        <c:axId val="159641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550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7</c:v>
                </c:pt>
                <c:pt idx="1">
                  <c:v>5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3</c:v>
                </c:pt>
                <c:pt idx="1">
                  <c:v>4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924992"/>
        <c:axId val="159926528"/>
      </c:barChart>
      <c:catAx>
        <c:axId val="1599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926528"/>
        <c:crosses val="autoZero"/>
        <c:auto val="1"/>
        <c:lblAlgn val="ctr"/>
        <c:lblOffset val="100"/>
        <c:noMultiLvlLbl val="0"/>
      </c:catAx>
      <c:valAx>
        <c:axId val="159926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9249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38</c:v>
                </c:pt>
                <c:pt idx="1">
                  <c:v>44</c:v>
                </c:pt>
                <c:pt idx="2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55</c:v>
                </c:pt>
                <c:pt idx="1">
                  <c:v>72</c:v>
                </c:pt>
                <c:pt idx="2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321920"/>
        <c:axId val="160323840"/>
      </c:barChart>
      <c:catAx>
        <c:axId val="16032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323840"/>
        <c:crosses val="autoZero"/>
        <c:auto val="1"/>
        <c:lblAlgn val="ctr"/>
        <c:lblOffset val="100"/>
        <c:noMultiLvlLbl val="0"/>
      </c:catAx>
      <c:valAx>
        <c:axId val="16032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3219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1.8613029120384268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2.1515060542379665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1.9913939757830481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2.2015410787551288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2.1615130591413991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2.1615130591413991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2.3716601621134794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2.5317722405683982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2.5117582307615334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2.8920244170919642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3.0321224857400177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3.7426198338837189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4.2329630741519058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4.413089162413689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3.7125988191734209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2.461723206244371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2.3616531572100472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1.591113779645752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1079296"/>
        <c:axId val="161082368"/>
      </c:barChart>
      <c:catAx>
        <c:axId val="16107929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61082368"/>
        <c:crosses val="autoZero"/>
        <c:auto val="1"/>
        <c:lblAlgn val="ctr"/>
        <c:lblOffset val="100"/>
        <c:noMultiLvlLbl val="0"/>
      </c:catAx>
      <c:valAx>
        <c:axId val="16108236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610792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2.1014710297208046</c:v>
                </c:pt>
                <c:pt idx="1">
                  <c:v>2.1314920444311016</c:v>
                </c:pt>
                <c:pt idx="2">
                  <c:v>2.1014710297208046</c:v>
                </c:pt>
                <c:pt idx="3">
                  <c:v>2.3116181326928853</c:v>
                </c:pt>
                <c:pt idx="4">
                  <c:v>2.3216251375963175</c:v>
                </c:pt>
                <c:pt idx="5">
                  <c:v>2.601821274892425</c:v>
                </c:pt>
                <c:pt idx="6">
                  <c:v>3.0821575102571797</c:v>
                </c:pt>
                <c:pt idx="7">
                  <c:v>3.0821575102571797</c:v>
                </c:pt>
                <c:pt idx="8">
                  <c:v>3.1922345641949366</c:v>
                </c:pt>
                <c:pt idx="9">
                  <c:v>2.9420594416091261</c:v>
                </c:pt>
                <c:pt idx="10">
                  <c:v>3.4123886720704495</c:v>
                </c:pt>
                <c:pt idx="11">
                  <c:v>3.9127389172420695</c:v>
                </c:pt>
                <c:pt idx="12">
                  <c:v>4.4030821575102577</c:v>
                </c:pt>
                <c:pt idx="13">
                  <c:v>4.8133693585509851</c:v>
                </c:pt>
                <c:pt idx="14">
                  <c:v>3.5725007505253674</c:v>
                </c:pt>
                <c:pt idx="15">
                  <c:v>2.431702191534074</c:v>
                </c:pt>
                <c:pt idx="16">
                  <c:v>1.8713099169418594</c:v>
                </c:pt>
                <c:pt idx="17">
                  <c:v>1.3309316521565095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2136832"/>
        <c:axId val="162139520"/>
      </c:barChart>
      <c:catAx>
        <c:axId val="16213683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62139520"/>
        <c:crosses val="autoZero"/>
        <c:auto val="1"/>
        <c:lblAlgn val="ctr"/>
        <c:lblOffset val="100"/>
        <c:noMultiLvlLbl val="0"/>
      </c:catAx>
      <c:valAx>
        <c:axId val="16213952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213683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0.23736055067647754</c:v>
                </c:pt>
                <c:pt idx="1">
                  <c:v>0.22177866489243736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1.5191075243294565</c:v>
                </c:pt>
                <c:pt idx="1">
                  <c:v>0.75404746063428707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10.681224780441491</c:v>
                </c:pt>
                <c:pt idx="1">
                  <c:v>5.1674428919937903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29.622596724424398</c:v>
                </c:pt>
                <c:pt idx="1">
                  <c:v>22.288755821689954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44.077854260621883</c:v>
                </c:pt>
                <c:pt idx="1">
                  <c:v>59.281437125748504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5.4830287206266322</c:v>
                </c:pt>
                <c:pt idx="1">
                  <c:v>4.9456642271013527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8.3788274388796591</c:v>
                </c:pt>
                <c:pt idx="1">
                  <c:v>7.3408738079396771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3216768"/>
        <c:axId val="164364288"/>
      </c:barChart>
      <c:catAx>
        <c:axId val="163216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4364288"/>
        <c:crosses val="autoZero"/>
        <c:auto val="1"/>
        <c:lblAlgn val="ctr"/>
        <c:lblOffset val="100"/>
        <c:noMultiLvlLbl val="0"/>
      </c:catAx>
      <c:valAx>
        <c:axId val="1643642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321676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47.258485639686683</c:v>
                </c:pt>
                <c:pt idx="1">
                  <c:v>43.756930583277885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24.685497270353668</c:v>
                </c:pt>
                <c:pt idx="1">
                  <c:v>27.944111776447105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27.818656539283172</c:v>
                </c:pt>
                <c:pt idx="1">
                  <c:v>28.010645375914837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0.23736055067647754</c:v>
                </c:pt>
                <c:pt idx="1">
                  <c:v>0.28831226436016855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86479744"/>
        <c:axId val="186481280"/>
      </c:barChart>
      <c:catAx>
        <c:axId val="186479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6481280"/>
        <c:crosses val="autoZero"/>
        <c:auto val="1"/>
        <c:lblAlgn val="ctr"/>
        <c:lblOffset val="100"/>
        <c:noMultiLvlLbl val="0"/>
      </c:catAx>
      <c:valAx>
        <c:axId val="1864812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647974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4</c:v>
                </c:pt>
                <c:pt idx="3">
                  <c:v>7</c:v>
                </c:pt>
                <c:pt idx="4">
                  <c:v>11</c:v>
                </c:pt>
                <c:pt idx="5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10</c:v>
                </c:pt>
                <c:pt idx="3">
                  <c:v>7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86740736"/>
        <c:axId val="186743808"/>
      </c:barChart>
      <c:catAx>
        <c:axId val="1867407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43808"/>
        <c:crosses val="autoZero"/>
        <c:auto val="1"/>
        <c:lblAlgn val="ctr"/>
        <c:lblOffset val="100"/>
        <c:noMultiLvlLbl val="0"/>
      </c:catAx>
      <c:valAx>
        <c:axId val="1867438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407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8</c:v>
                </c:pt>
                <c:pt idx="1">
                  <c:v>8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</c:v>
                </c:pt>
                <c:pt idx="1">
                  <c:v>15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5154176"/>
        <c:axId val="205217792"/>
      </c:barChart>
      <c:catAx>
        <c:axId val="205154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5217792"/>
        <c:crosses val="autoZero"/>
        <c:auto val="1"/>
        <c:lblAlgn val="ctr"/>
        <c:lblOffset val="100"/>
        <c:noMultiLvlLbl val="0"/>
      </c:catAx>
      <c:valAx>
        <c:axId val="205217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51541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1.0900000000000001</c:v>
                </c:pt>
                <c:pt idx="1">
                  <c:v>0.61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89203200"/>
        <c:axId val="189235968"/>
      </c:barChart>
      <c:catAx>
        <c:axId val="189203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9235968"/>
        <c:crosses val="autoZero"/>
        <c:auto val="1"/>
        <c:lblAlgn val="ctr"/>
        <c:lblOffset val="100"/>
        <c:noMultiLvlLbl val="0"/>
      </c:catAx>
      <c:valAx>
        <c:axId val="189235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9203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68.607359105728932</c:v>
                </c:pt>
                <c:pt idx="2">
                  <c:v>20.040485829959515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0</c:v>
                </c:pt>
                <c:pt idx="1">
                  <c:v>31.392640894271075</c:v>
                </c:pt>
                <c:pt idx="2">
                  <c:v>79.959514170040492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89366656"/>
        <c:axId val="189368192"/>
      </c:barChart>
      <c:catAx>
        <c:axId val="1893666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9368192"/>
        <c:crosses val="autoZero"/>
        <c:auto val="1"/>
        <c:lblAlgn val="ctr"/>
        <c:lblOffset val="100"/>
        <c:noMultiLvlLbl val="0"/>
      </c:catAx>
      <c:valAx>
        <c:axId val="1893681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93666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35</c:v>
                </c:pt>
                <c:pt idx="1">
                  <c:v>40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32</c:v>
                </c:pt>
                <c:pt idx="1">
                  <c:v>46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547648"/>
        <c:axId val="189549184"/>
      </c:barChart>
      <c:catAx>
        <c:axId val="18954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49184"/>
        <c:crosses val="autoZero"/>
        <c:auto val="1"/>
        <c:lblAlgn val="ctr"/>
        <c:lblOffset val="100"/>
        <c:noMultiLvlLbl val="0"/>
      </c:catAx>
      <c:valAx>
        <c:axId val="189549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95476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119</c:v>
                </c:pt>
                <c:pt idx="1">
                  <c:v>128</c:v>
                </c:pt>
                <c:pt idx="2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129</c:v>
                </c:pt>
                <c:pt idx="1">
                  <c:v>146</c:v>
                </c:pt>
                <c:pt idx="2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736064"/>
        <c:axId val="189781504"/>
      </c:barChart>
      <c:catAx>
        <c:axId val="18973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81504"/>
        <c:crosses val="autoZero"/>
        <c:auto val="1"/>
        <c:lblAlgn val="ctr"/>
        <c:lblOffset val="100"/>
        <c:noMultiLvlLbl val="0"/>
      </c:catAx>
      <c:valAx>
        <c:axId val="189781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97360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44.048467569493944</c:v>
                </c:pt>
                <c:pt idx="1">
                  <c:v>27.02407002188184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33.856022808268001</c:v>
                </c:pt>
                <c:pt idx="1">
                  <c:v>29.90517870167761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10.477548111190305</c:v>
                </c:pt>
                <c:pt idx="1">
                  <c:v>16.374908825674687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6.4861012116892383</c:v>
                </c:pt>
                <c:pt idx="1">
                  <c:v>16.192560175054705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2.6372059871703493</c:v>
                </c:pt>
                <c:pt idx="1">
                  <c:v>6.0539752005835155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2.4946543121881684</c:v>
                </c:pt>
                <c:pt idx="1">
                  <c:v>4.4493070751276438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90129280"/>
        <c:axId val="190130816"/>
      </c:barChart>
      <c:catAx>
        <c:axId val="1901292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0130816"/>
        <c:crosses val="autoZero"/>
        <c:auto val="1"/>
        <c:lblAlgn val="ctr"/>
        <c:lblOffset val="100"/>
        <c:noMultiLvlLbl val="0"/>
      </c:catAx>
      <c:valAx>
        <c:axId val="19013081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12928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51.97</c:v>
                </c:pt>
                <c:pt idx="1">
                  <c:v>40.520000000000003</c:v>
                </c:pt>
                <c:pt idx="2">
                  <c:v>5.25</c:v>
                </c:pt>
                <c:pt idx="3">
                  <c:v>1.58</c:v>
                </c:pt>
                <c:pt idx="4">
                  <c:v>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55.46</c:v>
                </c:pt>
                <c:pt idx="1">
                  <c:v>34.99</c:v>
                </c:pt>
                <c:pt idx="2">
                  <c:v>7.46</c:v>
                </c:pt>
                <c:pt idx="3">
                  <c:v>1.24</c:v>
                </c:pt>
                <c:pt idx="4">
                  <c:v>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90311808"/>
        <c:axId val="190428288"/>
      </c:barChart>
      <c:catAx>
        <c:axId val="19031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428288"/>
        <c:crosses val="autoZero"/>
        <c:auto val="1"/>
        <c:lblAlgn val="ctr"/>
        <c:lblOffset val="100"/>
        <c:noMultiLvlLbl val="0"/>
      </c:catAx>
      <c:valAx>
        <c:axId val="1904282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31180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48708</c:v>
                </c:pt>
                <c:pt idx="1">
                  <c:v>55539</c:v>
                </c:pt>
                <c:pt idx="2">
                  <c:v>62887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0657280"/>
        <c:axId val="190658816"/>
      </c:barChart>
      <c:catAx>
        <c:axId val="190657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658816"/>
        <c:crosses val="autoZero"/>
        <c:auto val="1"/>
        <c:lblAlgn val="ctr"/>
        <c:lblOffset val="100"/>
        <c:noMultiLvlLbl val="0"/>
      </c:catAx>
      <c:valAx>
        <c:axId val="190658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657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1023</c:v>
                </c:pt>
                <c:pt idx="1">
                  <c:v>1098</c:v>
                </c:pt>
                <c:pt idx="2">
                  <c:v>1118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1509</c:v>
                </c:pt>
                <c:pt idx="1">
                  <c:v>1559</c:v>
                </c:pt>
                <c:pt idx="2">
                  <c:v>1591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983552"/>
        <c:axId val="190994304"/>
      </c:barChart>
      <c:catAx>
        <c:axId val="19098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994304"/>
        <c:crosses val="autoZero"/>
        <c:auto val="1"/>
        <c:lblAlgn val="ctr"/>
        <c:lblOffset val="100"/>
        <c:noMultiLvlLbl val="0"/>
      </c:catAx>
      <c:valAx>
        <c:axId val="190994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9835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20.2</c:v>
                </c:pt>
                <c:pt idx="1">
                  <c:v>24.3</c:v>
                </c:pt>
                <c:pt idx="2">
                  <c:v>2.1</c:v>
                </c:pt>
                <c:pt idx="3">
                  <c:v>53.4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91.666666666666657</c:v>
                </c:pt>
                <c:pt idx="1">
                  <c:v>96.604938271604937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8.3333333333333321</c:v>
                </c:pt>
                <c:pt idx="1">
                  <c:v>3.3950617283950617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91681280"/>
        <c:axId val="191683200"/>
      </c:barChart>
      <c:catAx>
        <c:axId val="1916812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1683200"/>
        <c:crosses val="autoZero"/>
        <c:auto val="1"/>
        <c:lblAlgn val="ctr"/>
        <c:lblOffset val="100"/>
        <c:noMultiLvlLbl val="0"/>
      </c:catAx>
      <c:valAx>
        <c:axId val="19168320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168128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1668</c:v>
                </c:pt>
                <c:pt idx="1">
                  <c:v>1635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5236096"/>
        <c:axId val="205238272"/>
      </c:barChart>
      <c:catAx>
        <c:axId val="205236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5238272"/>
        <c:crosses val="autoZero"/>
        <c:auto val="1"/>
        <c:lblAlgn val="ctr"/>
        <c:lblOffset val="100"/>
        <c:noMultiLvlLbl val="0"/>
      </c:catAx>
      <c:valAx>
        <c:axId val="205238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236096"/>
        <c:crosses val="autoZero"/>
        <c:crossBetween val="between"/>
        <c:majorUnit val="3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18.899999999999999</c:v>
                </c:pt>
                <c:pt idx="1">
                  <c:v>7.3</c:v>
                </c:pt>
                <c:pt idx="2">
                  <c:v>17.8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2306176"/>
        <c:axId val="192389504"/>
      </c:barChart>
      <c:catAx>
        <c:axId val="192306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89504"/>
        <c:crosses val="autoZero"/>
        <c:auto val="1"/>
        <c:lblAlgn val="ctr"/>
        <c:lblOffset val="100"/>
        <c:noMultiLvlLbl val="0"/>
      </c:catAx>
      <c:valAx>
        <c:axId val="192389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06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9.5</c:v>
                </c:pt>
                <c:pt idx="1">
                  <c:v>38.700000000000003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2488960"/>
        <c:axId val="192490496"/>
      </c:barChart>
      <c:catAx>
        <c:axId val="19248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2490496"/>
        <c:crosses val="autoZero"/>
        <c:auto val="1"/>
        <c:lblAlgn val="ctr"/>
        <c:lblOffset val="100"/>
        <c:noMultiLvlLbl val="0"/>
      </c:catAx>
      <c:valAx>
        <c:axId val="192490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2488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25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21.74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92888192"/>
        <c:axId val="193096704"/>
      </c:barChart>
      <c:catAx>
        <c:axId val="19288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3096704"/>
        <c:crosses val="autoZero"/>
        <c:auto val="1"/>
        <c:lblAlgn val="ctr"/>
        <c:lblOffset val="100"/>
        <c:noMultiLvlLbl val="0"/>
      </c:catAx>
      <c:valAx>
        <c:axId val="193096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928881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274</c:v>
                </c:pt>
                <c:pt idx="2">
                  <c:v>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38</c:v>
                </c:pt>
                <c:pt idx="2">
                  <c:v>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442944"/>
        <c:axId val="193444864"/>
      </c:barChart>
      <c:catAx>
        <c:axId val="193442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444864"/>
        <c:crosses val="autoZero"/>
        <c:auto val="1"/>
        <c:lblAlgn val="ctr"/>
        <c:lblOffset val="100"/>
        <c:noMultiLvlLbl val="0"/>
      </c:catAx>
      <c:valAx>
        <c:axId val="1934448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34429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374</c:v>
                </c:pt>
                <c:pt idx="2">
                  <c:v>3528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108</c:v>
                </c:pt>
                <c:pt idx="2">
                  <c:v>1354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714816"/>
        <c:axId val="193720704"/>
      </c:barChart>
      <c:catAx>
        <c:axId val="193714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720704"/>
        <c:crosses val="autoZero"/>
        <c:auto val="1"/>
        <c:lblAlgn val="ctr"/>
        <c:lblOffset val="100"/>
        <c:noMultiLvlLbl val="0"/>
      </c:catAx>
      <c:valAx>
        <c:axId val="19372070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3714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0</c:v>
                </c:pt>
                <c:pt idx="1">
                  <c:v>1.4</c:v>
                </c:pt>
                <c:pt idx="2">
                  <c:v>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0</c:v>
                </c:pt>
                <c:pt idx="1">
                  <c:v>2.8</c:v>
                </c:pt>
                <c:pt idx="2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93858560"/>
        <c:axId val="198152960"/>
      </c:barChart>
      <c:catAx>
        <c:axId val="193858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8152960"/>
        <c:crosses val="autoZero"/>
        <c:auto val="1"/>
        <c:lblAlgn val="ctr"/>
        <c:lblOffset val="100"/>
        <c:noMultiLvlLbl val="0"/>
      </c:catAx>
      <c:valAx>
        <c:axId val="1981529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38585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20.3</c:v>
                </c:pt>
                <c:pt idx="1">
                  <c:v>22.2</c:v>
                </c:pt>
                <c:pt idx="2">
                  <c:v>23.1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27.5</c:v>
                </c:pt>
                <c:pt idx="1">
                  <c:v>29</c:v>
                </c:pt>
                <c:pt idx="2">
                  <c:v>30.8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99077888"/>
        <c:axId val="199081344"/>
      </c:barChart>
      <c:catAx>
        <c:axId val="19907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9081344"/>
        <c:crosses val="autoZero"/>
        <c:auto val="1"/>
        <c:lblAlgn val="ctr"/>
        <c:lblOffset val="100"/>
        <c:noMultiLvlLbl val="0"/>
      </c:catAx>
      <c:valAx>
        <c:axId val="1990813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907788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8723.4599999999991</c:v>
                </c:pt>
                <c:pt idx="1">
                  <c:v>16788.98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533696"/>
        <c:axId val="199535232"/>
      </c:barChart>
      <c:catAx>
        <c:axId val="199533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535232"/>
        <c:crosses val="autoZero"/>
        <c:auto val="1"/>
        <c:lblAlgn val="ctr"/>
        <c:lblOffset val="100"/>
        <c:noMultiLvlLbl val="0"/>
      </c:catAx>
      <c:valAx>
        <c:axId val="199535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533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188</c:v>
                </c:pt>
                <c:pt idx="1">
                  <c:v>195</c:v>
                </c:pt>
                <c:pt idx="2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195</c:v>
                </c:pt>
                <c:pt idx="1">
                  <c:v>187</c:v>
                </c:pt>
                <c:pt idx="2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970176"/>
        <c:axId val="200152192"/>
      </c:barChart>
      <c:catAx>
        <c:axId val="19997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0152192"/>
        <c:crosses val="autoZero"/>
        <c:auto val="1"/>
        <c:lblAlgn val="ctr"/>
        <c:lblOffset val="100"/>
        <c:noMultiLvlLbl val="0"/>
      </c:catAx>
      <c:valAx>
        <c:axId val="200152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997017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4835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5158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8368</v>
      </c>
      <c r="C4" s="35">
        <v>4185</v>
      </c>
      <c r="D4" s="63">
        <v>4183</v>
      </c>
      <c r="E4" s="211"/>
    </row>
    <row r="5" spans="1:5" ht="30" x14ac:dyDescent="0.25">
      <c r="A5" s="201" t="s">
        <v>716</v>
      </c>
      <c r="B5" s="72">
        <v>7302</v>
      </c>
      <c r="C5" s="61">
        <v>3646</v>
      </c>
      <c r="D5" s="111">
        <v>3656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975</v>
      </c>
      <c r="C4" s="71">
        <v>1664</v>
      </c>
    </row>
    <row r="5" spans="1:6" x14ac:dyDescent="0.25">
      <c r="A5" s="286" t="s">
        <v>719</v>
      </c>
      <c r="B5" s="214">
        <v>708</v>
      </c>
      <c r="C5" s="214">
        <v>949</v>
      </c>
    </row>
    <row r="6" spans="1:6" x14ac:dyDescent="0.25">
      <c r="A6" s="286" t="s">
        <v>720</v>
      </c>
      <c r="B6" s="214">
        <v>717</v>
      </c>
      <c r="C6" s="214">
        <v>756</v>
      </c>
    </row>
    <row r="7" spans="1:6" x14ac:dyDescent="0.25">
      <c r="A7" s="286" t="s">
        <v>721</v>
      </c>
      <c r="B7" s="214">
        <v>1800</v>
      </c>
      <c r="C7" s="214">
        <v>1705</v>
      </c>
    </row>
    <row r="8" spans="1:6" x14ac:dyDescent="0.25">
      <c r="A8" s="286" t="s">
        <v>722</v>
      </c>
      <c r="B8" s="214">
        <v>7</v>
      </c>
      <c r="C8" s="214">
        <v>53</v>
      </c>
    </row>
    <row r="9" spans="1:6" x14ac:dyDescent="0.25">
      <c r="A9" s="286" t="s">
        <v>723</v>
      </c>
      <c r="B9" s="214">
        <v>383</v>
      </c>
      <c r="C9" s="214">
        <v>381</v>
      </c>
    </row>
    <row r="10" spans="1:6" ht="30" x14ac:dyDescent="0.25">
      <c r="A10" s="293" t="s">
        <v>724</v>
      </c>
      <c r="B10" s="214">
        <v>925</v>
      </c>
      <c r="C10" s="214">
        <v>236</v>
      </c>
    </row>
    <row r="11" spans="1:6" x14ac:dyDescent="0.25">
      <c r="A11" s="286" t="s">
        <v>887</v>
      </c>
      <c r="B11" s="214">
        <v>352</v>
      </c>
      <c r="C11" s="214">
        <v>515</v>
      </c>
    </row>
    <row r="12" spans="1:6" x14ac:dyDescent="0.25">
      <c r="A12" s="294" t="s">
        <v>16</v>
      </c>
      <c r="B12" s="1">
        <f>SUM(B4:B11)</f>
        <v>5867</v>
      </c>
      <c r="C12" s="1">
        <f>SUM(C4:C11)</f>
        <v>6259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1141</v>
      </c>
      <c r="C19" s="71">
        <v>1529</v>
      </c>
    </row>
    <row r="20" spans="1:3" x14ac:dyDescent="0.25">
      <c r="A20" s="286" t="s">
        <v>719</v>
      </c>
      <c r="B20" s="214">
        <v>554</v>
      </c>
      <c r="C20" s="214">
        <v>737</v>
      </c>
    </row>
    <row r="21" spans="1:3" x14ac:dyDescent="0.25">
      <c r="A21" s="286" t="s">
        <v>720</v>
      </c>
      <c r="B21" s="214">
        <v>598</v>
      </c>
      <c r="C21" s="214">
        <v>627</v>
      </c>
    </row>
    <row r="22" spans="1:3" x14ac:dyDescent="0.25">
      <c r="A22" s="286" t="s">
        <v>721</v>
      </c>
      <c r="B22" s="214">
        <v>1599</v>
      </c>
      <c r="C22" s="214">
        <v>1522</v>
      </c>
    </row>
    <row r="23" spans="1:3" x14ac:dyDescent="0.25">
      <c r="A23" s="286" t="s">
        <v>722</v>
      </c>
      <c r="B23" s="214">
        <v>1</v>
      </c>
      <c r="C23" s="214">
        <v>5</v>
      </c>
    </row>
    <row r="24" spans="1:3" x14ac:dyDescent="0.25">
      <c r="A24" s="286" t="s">
        <v>723</v>
      </c>
      <c r="B24" s="214">
        <v>241</v>
      </c>
      <c r="C24" s="214">
        <v>222</v>
      </c>
    </row>
    <row r="25" spans="1:3" ht="30" x14ac:dyDescent="0.25">
      <c r="A25" s="293" t="s">
        <v>724</v>
      </c>
      <c r="B25" s="214">
        <v>483</v>
      </c>
      <c r="C25" s="214">
        <v>161</v>
      </c>
    </row>
    <row r="26" spans="1:3" x14ac:dyDescent="0.25">
      <c r="A26" s="286" t="s">
        <v>887</v>
      </c>
      <c r="B26" s="214">
        <v>194</v>
      </c>
      <c r="C26" s="214">
        <v>333</v>
      </c>
    </row>
    <row r="27" spans="1:3" x14ac:dyDescent="0.25">
      <c r="A27" s="294" t="s">
        <v>16</v>
      </c>
      <c r="B27" s="1">
        <f>SUM(B19:B26)</f>
        <v>4811</v>
      </c>
      <c r="C27" s="1">
        <f>SUM(C19:C26)</f>
        <v>5136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74.34</v>
      </c>
      <c r="C4" s="1018">
        <v>72.13</v>
      </c>
      <c r="D4" s="1018">
        <v>77.099999999999994</v>
      </c>
      <c r="E4" s="1019">
        <v>20</v>
      </c>
      <c r="F4" s="1019">
        <v>203.2</v>
      </c>
      <c r="G4" s="1020">
        <v>47.1</v>
      </c>
      <c r="H4" s="1021">
        <v>46.4</v>
      </c>
      <c r="I4" s="1022">
        <v>47.8</v>
      </c>
      <c r="J4" s="1019">
        <v>9.5</v>
      </c>
    </row>
    <row r="5" spans="1:12" x14ac:dyDescent="0.25">
      <c r="A5" s="498">
        <v>2021</v>
      </c>
      <c r="B5" s="757">
        <v>73.12</v>
      </c>
      <c r="C5" s="758">
        <v>71.260000000000005</v>
      </c>
      <c r="D5" s="758">
        <v>75.34</v>
      </c>
      <c r="E5" s="1023">
        <v>20</v>
      </c>
      <c r="F5" s="1023">
        <v>203.4</v>
      </c>
      <c r="G5" s="1024">
        <v>47</v>
      </c>
      <c r="H5" s="1025">
        <v>46.4</v>
      </c>
      <c r="I5" s="1026">
        <v>47.8</v>
      </c>
      <c r="J5" s="1023">
        <v>38.700000000000003</v>
      </c>
    </row>
    <row r="6" spans="1:12" x14ac:dyDescent="0.25">
      <c r="A6" s="499">
        <v>2022</v>
      </c>
      <c r="B6" s="1011">
        <v>72.900000000000006</v>
      </c>
      <c r="C6" s="1012">
        <v>70.5</v>
      </c>
      <c r="D6" s="1012">
        <v>75.78</v>
      </c>
      <c r="E6" s="1013">
        <v>19</v>
      </c>
      <c r="F6" s="1013">
        <v>220.7</v>
      </c>
      <c r="G6" s="1014">
        <v>47.7</v>
      </c>
      <c r="H6" s="1015">
        <v>47</v>
      </c>
      <c r="I6" s="1016">
        <v>48.4</v>
      </c>
      <c r="J6" s="1013">
        <v>40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9.5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38.700000000000003</v>
      </c>
    </row>
    <row r="13" spans="1:12" x14ac:dyDescent="0.25">
      <c r="A13" s="633">
        <f t="shared" si="0"/>
        <v>2022</v>
      </c>
      <c r="B13" s="627">
        <f t="shared" si="1"/>
        <v>40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1658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2709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27.1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62887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1706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185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1740</v>
      </c>
      <c r="C5" s="70">
        <v>2531</v>
      </c>
      <c r="D5" s="55">
        <v>1509</v>
      </c>
      <c r="E5" s="110">
        <v>1023</v>
      </c>
      <c r="F5" s="55">
        <v>24.1</v>
      </c>
      <c r="G5" s="55">
        <v>27.5</v>
      </c>
      <c r="H5" s="110">
        <v>20.3</v>
      </c>
      <c r="I5" s="55"/>
      <c r="J5" s="70"/>
      <c r="K5" s="55"/>
      <c r="L5" s="55"/>
      <c r="M5" s="71">
        <v>192</v>
      </c>
      <c r="N5" s="71">
        <v>195</v>
      </c>
      <c r="O5" s="71">
        <v>188</v>
      </c>
    </row>
    <row r="6" spans="1:16" x14ac:dyDescent="0.25">
      <c r="A6" s="215">
        <v>2021</v>
      </c>
      <c r="B6" s="212">
        <v>1696</v>
      </c>
      <c r="C6" s="212">
        <v>2657</v>
      </c>
      <c r="D6" s="58">
        <v>1559</v>
      </c>
      <c r="E6" s="160">
        <v>1098</v>
      </c>
      <c r="F6" s="58">
        <v>25.7</v>
      </c>
      <c r="G6" s="58">
        <v>29</v>
      </c>
      <c r="H6" s="160">
        <v>22.2</v>
      </c>
      <c r="I6" s="58">
        <v>48708</v>
      </c>
      <c r="J6" s="212">
        <v>1951</v>
      </c>
      <c r="K6" s="58">
        <v>997</v>
      </c>
      <c r="L6" s="58">
        <v>954</v>
      </c>
      <c r="M6" s="214">
        <v>191</v>
      </c>
      <c r="N6" s="214">
        <v>187</v>
      </c>
      <c r="O6" s="214">
        <v>195</v>
      </c>
    </row>
    <row r="7" spans="1:16" x14ac:dyDescent="0.25">
      <c r="A7" s="229">
        <v>2022</v>
      </c>
      <c r="B7" s="167">
        <v>1658</v>
      </c>
      <c r="C7" s="167">
        <v>2709</v>
      </c>
      <c r="D7" s="94">
        <v>1591</v>
      </c>
      <c r="E7" s="169">
        <v>1118</v>
      </c>
      <c r="F7" s="94">
        <v>27.1</v>
      </c>
      <c r="G7" s="58">
        <v>30.8</v>
      </c>
      <c r="H7" s="160">
        <v>23.1</v>
      </c>
      <c r="I7" s="94">
        <v>55539</v>
      </c>
      <c r="J7" s="167">
        <v>1839</v>
      </c>
      <c r="K7" s="94">
        <v>938</v>
      </c>
      <c r="L7" s="94">
        <v>901</v>
      </c>
      <c r="M7" s="214">
        <v>185</v>
      </c>
      <c r="N7" s="214">
        <v>183</v>
      </c>
      <c r="O7" s="214">
        <v>188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62887</v>
      </c>
      <c r="J8" s="1072">
        <v>1706</v>
      </c>
      <c r="K8" s="1073">
        <v>874</v>
      </c>
      <c r="L8" s="1073">
        <v>832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48708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55539</v>
      </c>
      <c r="F14" s="514">
        <f>A5</f>
        <v>2020</v>
      </c>
      <c r="G14" s="310">
        <f>IF(ISBLANK(E5),"",E5)</f>
        <v>1023</v>
      </c>
      <c r="H14" s="310">
        <f>IF(ISBLANK(D5),"",D5)</f>
        <v>1509</v>
      </c>
      <c r="K14" s="514">
        <f>A6</f>
        <v>2021</v>
      </c>
      <c r="L14" s="310">
        <f>IF(ISBLANK(L6),"",L6)</f>
        <v>954</v>
      </c>
      <c r="M14" s="310">
        <f>IF(ISBLANK(K6),"",K6)</f>
        <v>997</v>
      </c>
    </row>
    <row r="15" spans="1:16" x14ac:dyDescent="0.25">
      <c r="A15" s="481">
        <f>A8</f>
        <v>2023</v>
      </c>
      <c r="B15" s="311">
        <f t="shared" si="0"/>
        <v>62887</v>
      </c>
      <c r="F15" s="486">
        <f t="shared" ref="F15:F16" si="1">A6</f>
        <v>2021</v>
      </c>
      <c r="G15" s="479">
        <f t="shared" ref="G15:G16" si="2">IF(ISBLANK(E6),"",E6)</f>
        <v>1098</v>
      </c>
      <c r="H15" s="479">
        <f t="shared" ref="H15:H16" si="3">IF(ISBLANK(D6),"",D6)</f>
        <v>1559</v>
      </c>
      <c r="K15" s="486">
        <f>A7</f>
        <v>2022</v>
      </c>
      <c r="L15" s="479">
        <f t="shared" ref="L15:L16" si="4">IF(ISBLANK(L7),"",L7)</f>
        <v>901</v>
      </c>
      <c r="M15" s="479">
        <f t="shared" ref="M15:M16" si="5">IF(ISBLANK(K7),"",K7)</f>
        <v>938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1118</v>
      </c>
      <c r="H16" s="311">
        <f t="shared" si="3"/>
        <v>1591</v>
      </c>
      <c r="K16" s="481">
        <f>A8</f>
        <v>2023</v>
      </c>
      <c r="L16" s="311">
        <f t="shared" si="4"/>
        <v>832</v>
      </c>
      <c r="M16" s="311">
        <f t="shared" si="5"/>
        <v>874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1740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1696</v>
      </c>
      <c r="C21" s="373"/>
      <c r="D21" s="197"/>
      <c r="F21" s="514">
        <f>A5</f>
        <v>2020</v>
      </c>
      <c r="G21" s="310">
        <f>IF(ISBLANK(E5),"",E5)</f>
        <v>1023</v>
      </c>
      <c r="H21" s="310">
        <f>IF(ISBLANK(D5),"",D5)</f>
        <v>1509</v>
      </c>
      <c r="K21" s="514">
        <f>A6</f>
        <v>2021</v>
      </c>
      <c r="L21" s="310">
        <f>IF(ISBLANK(L6),"",L6)</f>
        <v>954</v>
      </c>
      <c r="M21" s="310">
        <f>IF(ISBLANK(K6),"",K6)</f>
        <v>997</v>
      </c>
    </row>
    <row r="22" spans="1:15" x14ac:dyDescent="0.25">
      <c r="A22" s="481">
        <f t="shared" si="6"/>
        <v>2022</v>
      </c>
      <c r="B22" s="311">
        <f t="shared" si="7"/>
        <v>1658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1098</v>
      </c>
      <c r="H22" s="479">
        <f t="shared" ref="H22:H23" si="10">IF(ISBLANK(D6),"",D6)</f>
        <v>1559</v>
      </c>
      <c r="K22" s="486">
        <f>A7</f>
        <v>2022</v>
      </c>
      <c r="L22" s="479">
        <f>IF(ISBLANK(L7),"",L7)</f>
        <v>901</v>
      </c>
      <c r="M22" s="479">
        <f>IF(ISBLANK(K7),"",K7)</f>
        <v>938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1118</v>
      </c>
      <c r="H23" s="311">
        <f t="shared" si="10"/>
        <v>1591</v>
      </c>
      <c r="K23" s="481">
        <f>A8</f>
        <v>2023</v>
      </c>
      <c r="L23" s="311">
        <f>IF(ISBLANK(L8),"",L8)</f>
        <v>832</v>
      </c>
      <c r="M23" s="311">
        <f>IF(ISBLANK(K8),"",K8)</f>
        <v>874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1740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1696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1658</v>
      </c>
      <c r="C28" s="373"/>
      <c r="D28" s="197"/>
      <c r="F28" s="514">
        <f>A5</f>
        <v>2020</v>
      </c>
      <c r="G28" s="310">
        <f>IF(ISBLANK(H5),"",H5)</f>
        <v>20.3</v>
      </c>
      <c r="H28" s="310">
        <f>IF(ISBLANK(G5),"",G5)</f>
        <v>27.5</v>
      </c>
      <c r="K28" s="514">
        <f>A5</f>
        <v>2020</v>
      </c>
      <c r="L28" s="310">
        <f>IF(ISBLANK(O5),"",O5)</f>
        <v>188</v>
      </c>
      <c r="M28" s="310">
        <f>IF(ISBLANK(N5),"",N5)</f>
        <v>195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22.2</v>
      </c>
      <c r="H29" s="479">
        <f t="shared" ref="H29:H30" si="15">IF(ISBLANK(G6),"",G6)</f>
        <v>29</v>
      </c>
      <c r="K29" s="486">
        <f t="shared" ref="K29:K30" si="16">A6</f>
        <v>2021</v>
      </c>
      <c r="L29" s="479">
        <f t="shared" ref="L29:L30" si="17">IF(ISBLANK(O6),"",O6)</f>
        <v>195</v>
      </c>
      <c r="M29" s="479">
        <f t="shared" ref="M29:M30" si="18">IF(ISBLANK(N6),"",N6)</f>
        <v>187</v>
      </c>
    </row>
    <row r="30" spans="1:15" x14ac:dyDescent="0.25">
      <c r="F30" s="481">
        <f t="shared" si="13"/>
        <v>2022</v>
      </c>
      <c r="G30" s="311">
        <f t="shared" si="14"/>
        <v>23.1</v>
      </c>
      <c r="H30" s="311">
        <f t="shared" si="15"/>
        <v>30.8</v>
      </c>
      <c r="K30" s="481">
        <f t="shared" si="16"/>
        <v>2022</v>
      </c>
      <c r="L30" s="311">
        <f t="shared" si="17"/>
        <v>188</v>
      </c>
      <c r="M30" s="311">
        <f t="shared" si="18"/>
        <v>183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20.3</v>
      </c>
      <c r="H35" s="310">
        <f>IF(ISBLANK(G5),"",G5)</f>
        <v>27.5</v>
      </c>
      <c r="K35" s="514">
        <f>A5</f>
        <v>2020</v>
      </c>
      <c r="L35" s="310">
        <f>IF(ISBLANK(O5),"",O5)</f>
        <v>188</v>
      </c>
      <c r="M35" s="310">
        <f>IF(ISBLANK(N5),"",N5)</f>
        <v>195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22.2</v>
      </c>
      <c r="H36" s="479">
        <f t="shared" ref="H36:H37" si="21">IF(ISBLANK(G6),"",G6)</f>
        <v>29</v>
      </c>
      <c r="K36" s="486">
        <f t="shared" ref="K36:K37" si="22">A6</f>
        <v>2021</v>
      </c>
      <c r="L36" s="479">
        <f t="shared" ref="L36:L37" si="23">IF(ISBLANK(O6),"",O6)</f>
        <v>195</v>
      </c>
      <c r="M36" s="479">
        <f t="shared" ref="M36:M37" si="24">IF(ISBLANK(N6),"",N6)</f>
        <v>187</v>
      </c>
    </row>
    <row r="37" spans="6:15" x14ac:dyDescent="0.25">
      <c r="F37" s="481">
        <f t="shared" si="19"/>
        <v>2022</v>
      </c>
      <c r="G37" s="311">
        <f t="shared" si="20"/>
        <v>23.1</v>
      </c>
      <c r="H37" s="311">
        <f t="shared" si="21"/>
        <v>30.8</v>
      </c>
      <c r="K37" s="481">
        <f t="shared" si="22"/>
        <v>2022</v>
      </c>
      <c r="L37" s="311">
        <f t="shared" si="23"/>
        <v>188</v>
      </c>
      <c r="M37" s="311">
        <f t="shared" si="24"/>
        <v>183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21.6</v>
      </c>
      <c r="C6" s="35">
        <v>19.7</v>
      </c>
      <c r="D6" s="63">
        <v>23.6</v>
      </c>
      <c r="E6" s="35">
        <v>49.6</v>
      </c>
      <c r="F6" s="35">
        <v>47.7</v>
      </c>
      <c r="G6" s="35">
        <v>51.6</v>
      </c>
      <c r="H6" s="292">
        <v>28.8</v>
      </c>
      <c r="I6" s="35">
        <v>32.6</v>
      </c>
      <c r="J6" s="63">
        <v>24.8</v>
      </c>
      <c r="M6" s="127" t="s">
        <v>16</v>
      </c>
      <c r="N6" s="935">
        <f>IF(ISBLANK(B8),"",B8)</f>
        <v>22</v>
      </c>
      <c r="O6" s="935">
        <f>IF(ISBLANK(E8),"",E8)</f>
        <v>49.4</v>
      </c>
      <c r="P6" s="128">
        <f>IF(ISBLANK(H8),"",H8)</f>
        <v>28.6</v>
      </c>
    </row>
    <row r="7" spans="1:19" x14ac:dyDescent="0.25">
      <c r="A7" s="286">
        <v>2022</v>
      </c>
      <c r="B7" s="167">
        <v>21.9</v>
      </c>
      <c r="C7" s="94">
        <v>20.9</v>
      </c>
      <c r="D7" s="169">
        <v>22.9</v>
      </c>
      <c r="E7" s="94">
        <v>49.2</v>
      </c>
      <c r="F7" s="94">
        <v>46.1</v>
      </c>
      <c r="G7" s="94">
        <v>52.4</v>
      </c>
      <c r="H7" s="167">
        <v>29</v>
      </c>
      <c r="I7" s="94">
        <v>33</v>
      </c>
      <c r="J7" s="169">
        <v>24.8</v>
      </c>
    </row>
    <row r="8" spans="1:19" x14ac:dyDescent="0.25">
      <c r="A8" s="218">
        <v>2023</v>
      </c>
      <c r="B8" s="167">
        <v>22</v>
      </c>
      <c r="C8" s="94">
        <v>21.9</v>
      </c>
      <c r="D8" s="169">
        <v>22.2</v>
      </c>
      <c r="E8" s="94">
        <v>49.4</v>
      </c>
      <c r="F8" s="94">
        <v>48.1</v>
      </c>
      <c r="G8" s="94">
        <v>50.7</v>
      </c>
      <c r="H8" s="167">
        <v>28.6</v>
      </c>
      <c r="I8" s="94">
        <v>30.1</v>
      </c>
      <c r="J8" s="169">
        <v>27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22.2</v>
      </c>
      <c r="O12" s="936">
        <f>IF(ISBLANK(G8),"",G8)</f>
        <v>50.7</v>
      </c>
      <c r="P12" s="938">
        <f>IF(ISBLANK(J8),"",J8)</f>
        <v>27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21.9</v>
      </c>
      <c r="O13" s="937">
        <f>IF(ISBLANK(F8),"",F8)</f>
        <v>48.1</v>
      </c>
      <c r="P13" s="939">
        <f>IF(ISBLANK(I8),"",I8)</f>
        <v>30.1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22</v>
      </c>
      <c r="O20" s="935">
        <f>IF(ISBLANK(E8),"",E8)</f>
        <v>49.4</v>
      </c>
      <c r="P20" s="940">
        <f>IF(ISBLANK(H8),"",H8)</f>
        <v>28.6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22.2</v>
      </c>
      <c r="O24" s="936">
        <f>IF(ISBLANK(G8),"",G8)</f>
        <v>50.7</v>
      </c>
      <c r="P24" s="938">
        <f>IF(ISBLANK(J8),"",J8)</f>
        <v>27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21.9</v>
      </c>
      <c r="O25" s="937">
        <f>IF(ISBLANK(F8),"",F8)</f>
        <v>48.1</v>
      </c>
      <c r="P25" s="939">
        <f>IF(ISBLANK(I8),"",I8)</f>
        <v>30.1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658218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65868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668898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66937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1005227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100593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79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4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3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405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47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90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65675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20.8</v>
      </c>
      <c r="E20" s="600">
        <v>22.5</v>
      </c>
      <c r="F20" s="600">
        <v>20.2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23.9</v>
      </c>
      <c r="E21" s="751">
        <v>23.4</v>
      </c>
      <c r="F21" s="751">
        <v>24.3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2</v>
      </c>
      <c r="E22" s="752">
        <v>1.9</v>
      </c>
      <c r="F22" s="752">
        <v>2.1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20.2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24.3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2.1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53.4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20.2</v>
      </c>
      <c r="C30" s="204" t="s">
        <v>493</v>
      </c>
    </row>
    <row r="31" spans="1:11" x14ac:dyDescent="0.25">
      <c r="A31" s="698" t="s">
        <v>1430</v>
      </c>
      <c r="B31" s="734">
        <f>F21</f>
        <v>24.3</v>
      </c>
    </row>
    <row r="32" spans="1:11" x14ac:dyDescent="0.25">
      <c r="A32" s="698" t="s">
        <v>1431</v>
      </c>
      <c r="B32" s="734">
        <f>F22</f>
        <v>2.1</v>
      </c>
    </row>
    <row r="33" spans="1:2" x14ac:dyDescent="0.25">
      <c r="A33" s="699" t="s">
        <v>1432</v>
      </c>
      <c r="B33" s="732">
        <f>100-(B30+B31+B32)</f>
        <v>53.4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79</v>
      </c>
      <c r="C4" s="71">
        <v>7</v>
      </c>
      <c r="D4" s="71">
        <v>3</v>
      </c>
      <c r="G4" s="217">
        <f>A4</f>
        <v>2021</v>
      </c>
      <c r="H4" s="289">
        <f>IF(ISBLANK(C4),"",C4)</f>
        <v>7</v>
      </c>
      <c r="I4" s="289">
        <f>IF(ISBLANK(D4),"",D4)</f>
        <v>3</v>
      </c>
    </row>
    <row r="5" spans="1:9" x14ac:dyDescent="0.25">
      <c r="A5" s="286">
        <v>2022</v>
      </c>
      <c r="B5" s="214">
        <v>77</v>
      </c>
      <c r="C5" s="214">
        <v>5</v>
      </c>
      <c r="D5" s="214">
        <v>4</v>
      </c>
      <c r="G5" s="286">
        <f t="shared" ref="G5:G6" si="0">A5</f>
        <v>2022</v>
      </c>
      <c r="H5" s="290">
        <f t="shared" ref="H5:H6" si="1">IF(ISBLANK(C5),"",C5)</f>
        <v>5</v>
      </c>
      <c r="I5" s="290">
        <f t="shared" ref="I5:I6" si="2">IF(ISBLANK(D5),"",D5)</f>
        <v>4</v>
      </c>
    </row>
    <row r="6" spans="1:9" x14ac:dyDescent="0.25">
      <c r="A6" s="218">
        <v>2023</v>
      </c>
      <c r="B6" s="168">
        <v>79</v>
      </c>
      <c r="C6" s="168">
        <v>4</v>
      </c>
      <c r="D6" s="168">
        <v>3</v>
      </c>
      <c r="G6" s="219">
        <f t="shared" si="0"/>
        <v>2023</v>
      </c>
      <c r="H6" s="291">
        <f t="shared" si="1"/>
        <v>4</v>
      </c>
      <c r="I6" s="291">
        <f t="shared" si="2"/>
        <v>3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7</v>
      </c>
      <c r="I12" s="289">
        <f>IF(ISBLANK(D4),"",D4)</f>
        <v>3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5</v>
      </c>
      <c r="I13" s="290">
        <f t="shared" si="4"/>
        <v>4</v>
      </c>
    </row>
    <row r="14" spans="1:9" x14ac:dyDescent="0.25">
      <c r="G14" s="219">
        <f t="shared" si="3"/>
        <v>2023</v>
      </c>
      <c r="H14" s="291">
        <f t="shared" ref="H14:I14" si="5">IF(ISBLANK(C6),"",C6)</f>
        <v>4</v>
      </c>
      <c r="I14" s="291">
        <f t="shared" si="5"/>
        <v>3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328</v>
      </c>
      <c r="C23" s="71">
        <v>38</v>
      </c>
      <c r="D23" s="71">
        <v>55</v>
      </c>
      <c r="G23" s="217">
        <f>A23</f>
        <v>2021</v>
      </c>
      <c r="H23" s="289">
        <f>IF(ISBLANK(C23),"",C23)</f>
        <v>38</v>
      </c>
      <c r="I23" s="289">
        <f>IF(ISBLANK(D23),"",D23)</f>
        <v>55</v>
      </c>
    </row>
    <row r="24" spans="1:13" x14ac:dyDescent="0.25">
      <c r="A24" s="286">
        <v>2022</v>
      </c>
      <c r="B24" s="214">
        <v>359</v>
      </c>
      <c r="C24" s="214">
        <v>44</v>
      </c>
      <c r="D24" s="214">
        <v>72</v>
      </c>
      <c r="G24" s="286">
        <f t="shared" ref="G24:G25" si="6">A24</f>
        <v>2022</v>
      </c>
      <c r="H24" s="290">
        <f t="shared" ref="H24:H25" si="7">IF(ISBLANK(C24),"",C24)</f>
        <v>44</v>
      </c>
      <c r="I24" s="290">
        <f t="shared" ref="I24:I25" si="8">IF(ISBLANK(D24),"",D24)</f>
        <v>72</v>
      </c>
    </row>
    <row r="25" spans="1:13" x14ac:dyDescent="0.25">
      <c r="A25" s="218">
        <v>2023</v>
      </c>
      <c r="B25" s="168">
        <v>405</v>
      </c>
      <c r="C25" s="168">
        <v>47</v>
      </c>
      <c r="D25" s="168">
        <v>90</v>
      </c>
      <c r="G25" s="219">
        <f t="shared" si="6"/>
        <v>2023</v>
      </c>
      <c r="H25" s="291">
        <f t="shared" si="7"/>
        <v>47</v>
      </c>
      <c r="I25" s="291">
        <f t="shared" si="8"/>
        <v>90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38</v>
      </c>
      <c r="I31" s="289">
        <f>IF(ISBLANK(D23),"",D23)</f>
        <v>55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44</v>
      </c>
      <c r="I32" s="290">
        <f t="shared" si="10"/>
        <v>72</v>
      </c>
    </row>
    <row r="33" spans="7:9" x14ac:dyDescent="0.25">
      <c r="G33" s="219">
        <f t="shared" si="9"/>
        <v>2023</v>
      </c>
      <c r="H33" s="291">
        <f t="shared" ref="H33:I33" si="11">IF(ISBLANK(C25),"",C25)</f>
        <v>47</v>
      </c>
      <c r="I33" s="291">
        <f t="shared" si="11"/>
        <v>90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174694</v>
      </c>
      <c r="C4" s="1077">
        <v>16601</v>
      </c>
      <c r="D4" s="110">
        <v>200921</v>
      </c>
      <c r="E4" s="70">
        <v>19094</v>
      </c>
      <c r="F4" s="1076">
        <v>16408</v>
      </c>
      <c r="G4" s="70">
        <v>1559</v>
      </c>
      <c r="H4" s="1078">
        <v>839536</v>
      </c>
      <c r="I4" s="1077">
        <v>79781</v>
      </c>
    </row>
    <row r="5" spans="1:9" x14ac:dyDescent="0.25">
      <c r="A5" s="587">
        <v>2021</v>
      </c>
      <c r="B5" s="1079">
        <v>206643</v>
      </c>
      <c r="C5" s="1080">
        <v>20014</v>
      </c>
      <c r="D5" s="160">
        <v>214882</v>
      </c>
      <c r="E5" s="212">
        <v>20812</v>
      </c>
      <c r="F5" s="1079">
        <v>17863</v>
      </c>
      <c r="G5" s="212">
        <v>1730</v>
      </c>
      <c r="H5" s="1081">
        <v>918674</v>
      </c>
      <c r="I5" s="1080">
        <v>88976</v>
      </c>
    </row>
    <row r="6" spans="1:9" x14ac:dyDescent="0.25">
      <c r="A6" s="588">
        <v>2022</v>
      </c>
      <c r="B6" s="1082">
        <v>202815</v>
      </c>
      <c r="C6" s="1083">
        <v>20296</v>
      </c>
      <c r="D6" s="169">
        <v>243858</v>
      </c>
      <c r="E6" s="167">
        <v>24403</v>
      </c>
      <c r="F6" s="1082">
        <v>20686</v>
      </c>
      <c r="G6" s="167">
        <v>2070</v>
      </c>
      <c r="H6" s="1084">
        <v>1005227</v>
      </c>
      <c r="I6" s="1083">
        <v>100593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126784</v>
      </c>
      <c r="C4" s="1076">
        <v>575193</v>
      </c>
      <c r="D4" s="1077">
        <v>54661</v>
      </c>
      <c r="E4" s="1076">
        <v>584581</v>
      </c>
      <c r="F4" s="1077">
        <v>55553</v>
      </c>
    </row>
    <row r="5" spans="1:6" x14ac:dyDescent="0.25">
      <c r="A5" s="480">
        <v>2021</v>
      </c>
      <c r="B5" s="1081">
        <v>47619</v>
      </c>
      <c r="C5" s="1079">
        <v>604457</v>
      </c>
      <c r="D5" s="1080">
        <v>58543</v>
      </c>
      <c r="E5" s="1079">
        <v>594666</v>
      </c>
      <c r="F5" s="1080">
        <v>57595</v>
      </c>
    </row>
    <row r="6" spans="1:6" ht="15.75" thickBot="1" x14ac:dyDescent="0.3">
      <c r="A6" s="960">
        <v>2022</v>
      </c>
      <c r="B6" s="1085">
        <v>65675</v>
      </c>
      <c r="C6" s="1086">
        <v>658218</v>
      </c>
      <c r="D6" s="1087">
        <v>65868</v>
      </c>
      <c r="E6" s="1086">
        <v>668898</v>
      </c>
      <c r="F6" s="1087">
        <v>66937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Bela Palanka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517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46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9993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19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7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20.9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-13.9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72.900000000000006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47.7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220.7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2.4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8368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7302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287</v>
      </c>
      <c r="C63" s="548">
        <f>IF(ISBLANK('DEM2'!C7),"-",'DEM2'!C7)</f>
        <v>313</v>
      </c>
      <c r="D63" s="548"/>
      <c r="E63" s="548">
        <f>IF(ISBLANK('DEM2'!D8),"-",'DEM2'!D8)</f>
        <v>268</v>
      </c>
      <c r="F63" s="548">
        <f>IF(ISBLANK('DEM2'!C8),"-",'DEM2'!C8)</f>
        <v>300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335</v>
      </c>
      <c r="C64" s="317">
        <f>IF(ISBLANK('DEM2'!F7),"-",'DEM2'!F7)</f>
        <v>354</v>
      </c>
      <c r="D64" s="789"/>
      <c r="E64" s="317">
        <f>IF(ISBLANK('DEM2'!G8),"-",'DEM2'!G8)</f>
        <v>332</v>
      </c>
      <c r="F64" s="317">
        <f>IF(ISBLANK('DEM2'!F8),"-",'DEM2'!F8)</f>
        <v>333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206</v>
      </c>
      <c r="C65" s="345">
        <f>IF(ISBLANK('DEM2'!I7),"-",'DEM2'!I7)</f>
        <v>215</v>
      </c>
      <c r="D65" s="393"/>
      <c r="E65" s="345">
        <f>IF(ISBLANK('DEM2'!J8),"-",'DEM2'!J8)</f>
        <v>177</v>
      </c>
      <c r="F65" s="345">
        <f>IF(ISBLANK('DEM2'!I8),"-",'DEM2'!I8)</f>
        <v>188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780</v>
      </c>
      <c r="C66" s="348">
        <f>IF(ISBLANK('DEM2'!L7),"-",'DEM2'!L7)</f>
        <v>833</v>
      </c>
      <c r="D66" s="394"/>
      <c r="E66" s="348">
        <f>IF(ISBLANK('DEM2'!M8),"-",'DEM2'!M8)</f>
        <v>726</v>
      </c>
      <c r="F66" s="348">
        <f>IF(ISBLANK('DEM2'!L8),"-",'DEM2'!L8)</f>
        <v>772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724</v>
      </c>
      <c r="C67" s="345">
        <f>IF(ISBLANK('DEM2'!O7),"-",'DEM2'!O7)</f>
        <v>824</v>
      </c>
      <c r="D67" s="393"/>
      <c r="E67" s="345">
        <f>IF(ISBLANK('DEM2'!P8),"-",'DEM2'!P8)</f>
        <v>652</v>
      </c>
      <c r="F67" s="345">
        <f>IF(ISBLANK('DEM2'!O8),"-",'DEM2'!O8)</f>
        <v>723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2889</v>
      </c>
      <c r="C68" s="317">
        <f>IF(ISBLANK('DEM2'!R7),"-",'DEM2'!R7)</f>
        <v>3334</v>
      </c>
      <c r="D68" s="395"/>
      <c r="E68" s="317">
        <f>IF(ISBLANK('DEM2'!S8),"-",'DEM2'!S8)</f>
        <v>2782</v>
      </c>
      <c r="F68" s="317">
        <f>IF(ISBLANK('DEM2'!R8),"-",'DEM2'!R8)</f>
        <v>3124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4944</v>
      </c>
      <c r="C69" s="463">
        <f>IF(ISBLANK('DEM2'!U7),"-",'DEM2'!U7)</f>
        <v>5381</v>
      </c>
      <c r="D69" s="799"/>
      <c r="E69" s="463">
        <f>IF(ISBLANK('DEM2'!V8),"-",'DEM2'!V8)</f>
        <v>4835</v>
      </c>
      <c r="F69" s="463">
        <f>IF(ISBLANK('DEM2'!U8),"-",'DEM2'!U8)</f>
        <v>5158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23.3</v>
      </c>
      <c r="G116" s="407">
        <f>IF(ISBLANK('DEM2'!E24),"-",'DEM2'!E24)</f>
        <v>23.3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14.1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1658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2709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27.1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62887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1706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185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44.5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142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34.700000000000003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16.399999999999999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1005227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100593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243858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142476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24403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202815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20296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20686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2070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658218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65868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668898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66937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79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405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65675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2493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1766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785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3647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2470</v>
      </c>
      <c r="C300" s="808">
        <f>IF(ISBLANK(POLJ3!C4),"-",POLJ3!C4)</f>
        <v>495</v>
      </c>
      <c r="D300" s="1160">
        <f>IF(ISBLANK(POLJ3!D4),"-",POLJ3!D4)</f>
        <v>1975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2147</v>
      </c>
      <c r="C301" s="789">
        <f>IF(ISBLANK(POLJ3!C5),"-",POLJ3!C5)</f>
        <v>1473</v>
      </c>
      <c r="D301" s="1161">
        <f>IF(ISBLANK(POLJ3!D5),"-",POLJ3!D5)</f>
        <v>674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0</v>
      </c>
      <c r="C302" s="790">
        <f>IF(ISBLANK(POLJ3!C6),"-",POLJ3!C6)</f>
        <v>0</v>
      </c>
      <c r="D302" s="1162">
        <f>IF(ISBLANK(POLJ3!D6),"-",POLJ3!D6)</f>
        <v>0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54</v>
      </c>
      <c r="C303" s="791">
        <f>IF(ISBLANK(POLJ3!C7),"-",POLJ3!C7)</f>
        <v>10</v>
      </c>
      <c r="D303" s="1163">
        <f>IF(ISBLANK(POLJ3!D7),"-",POLJ3!D7)</f>
        <v>44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2493</v>
      </c>
      <c r="C304" s="807">
        <f>IF(ISBLANK(POLJ3!C8),"-",POLJ3!C8)</f>
        <v>468</v>
      </c>
      <c r="D304" s="1164">
        <f>IF(ISBLANK(POLJ3!D8),"-",POLJ3!D8)</f>
        <v>2025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70.03</v>
      </c>
      <c r="C310" s="1165"/>
      <c r="D310" s="3"/>
      <c r="E310" s="5"/>
      <c r="F310" s="5"/>
      <c r="G310" s="815" t="s">
        <v>854</v>
      </c>
      <c r="H310" s="816">
        <f>IF(ISBLANK(POLJ2!H3),"-",POLJ2!H3)</f>
        <v>1426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2410.81</v>
      </c>
      <c r="C311" s="1154"/>
      <c r="D311" s="3"/>
      <c r="E311" s="5"/>
      <c r="F311" s="5"/>
      <c r="G311" s="810" t="s">
        <v>855</v>
      </c>
      <c r="H311" s="248">
        <f>IF(ISBLANK(POLJ2!H4),"-",POLJ2!H4)</f>
        <v>2680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469.07</v>
      </c>
      <c r="C312" s="1154"/>
      <c r="D312" s="3"/>
      <c r="E312" s="5"/>
      <c r="F312" s="5"/>
      <c r="G312" s="810" t="s">
        <v>856</v>
      </c>
      <c r="H312" s="248">
        <f>IF(ISBLANK(POLJ2!H5),"-",POLJ2!H5)</f>
        <v>6998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99.12</v>
      </c>
      <c r="C313" s="1154"/>
      <c r="D313" s="3"/>
      <c r="E313" s="5"/>
      <c r="F313" s="5"/>
      <c r="G313" s="812" t="s">
        <v>857</v>
      </c>
      <c r="H313" s="249">
        <f>IF(ISBLANK(POLJ2!H6),"-",POLJ2!H6)</f>
        <v>51510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5.55</v>
      </c>
      <c r="C314" s="1154"/>
      <c r="D314" s="3"/>
      <c r="E314" s="5"/>
      <c r="F314" s="5"/>
      <c r="G314" s="814" t="s">
        <v>847</v>
      </c>
      <c r="H314" s="817">
        <f>IF(ISBLANK(POLJ2!H7),"-",POLJ2!H7)</f>
        <v>62614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5309.21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8363.7900000000009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5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48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24.8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248</v>
      </c>
      <c r="I364" s="808">
        <f>IF(ISBLANK(OBRAZ2!I6),"-",OBRAZ2!I6)</f>
        <v>220</v>
      </c>
      <c r="J364" s="808">
        <f>IF(ISBLANK(OBRAZ2!J6),"-",OBRAZ2!J6)</f>
        <v>28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131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62.7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99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1.2875536480686696</v>
      </c>
      <c r="I375" s="850">
        <f>IF(ISBLANK(OBRAZ2!C12),"-",OBRAZ2!C21)</f>
        <v>0</v>
      </c>
      <c r="J375" s="850">
        <f>IF(ISBLANK(OBRAZ2!D12),"-",OBRAZ2!D21)</f>
        <v>2.1582733812949639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54.506437768240346</v>
      </c>
      <c r="I377" s="851">
        <f>IF(ISBLANK(OBRAZ2!C14),"-",OBRAZ2!C23)</f>
        <v>62.903225806451616</v>
      </c>
      <c r="J377" s="851">
        <f>IF(ISBLANK(OBRAZ2!D14),"-",OBRAZ2!D23)</f>
        <v>62.230215827338128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44.206008583690988</v>
      </c>
      <c r="I379" s="851">
        <f>IF(ISBLANK(OBRAZ2!C16),"-",OBRAZ2!C25)</f>
        <v>37.096774193548384</v>
      </c>
      <c r="J379" s="851">
        <f>IF(ISBLANK(OBRAZ2!D16),"-",OBRAZ2!D25)</f>
        <v>11.510791366906476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0</v>
      </c>
      <c r="I380" s="852">
        <f>IF(ISBLANK(OBRAZ2!C17),"-",OBRAZ2!C26)</f>
        <v>0</v>
      </c>
      <c r="J380" s="852">
        <f>IF(ISBLANK(OBRAZ2!D17),"-",OBRAZ2!D26)</f>
        <v>24.100719424460433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2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8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308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313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28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11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97.4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74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94.9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0.6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57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138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49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19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1.9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1.8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0.8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0.24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122.5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1.08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90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82.7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3303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33.1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7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472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1417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3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8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2.7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2.7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0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13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0.5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793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8.6999999999999993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499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34.6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119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6.9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26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62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3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21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18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17.8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81.8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41.4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5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88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23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239.874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1.2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25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42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2745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55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2576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25512.44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49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15.726380000000001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39</v>
      </c>
      <c r="D696" s="3"/>
      <c r="E696" s="5"/>
      <c r="F696" s="5"/>
      <c r="G696" s="837">
        <v>2012</v>
      </c>
      <c r="H696" s="835">
        <f>IF(ISBLANK(INDEKSI2!B5),"-",INDEKSI2!B5)</f>
        <v>24.86</v>
      </c>
      <c r="I696" s="835">
        <f>IF(ISBLANK(INDEKSI2!C5),"-",INDEKSI2!C5)</f>
        <v>120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48.82</v>
      </c>
      <c r="D697" s="3"/>
      <c r="E697" s="5"/>
      <c r="F697" s="5"/>
      <c r="G697" s="838">
        <v>2013</v>
      </c>
      <c r="H697" s="559">
        <f>IF(ISBLANK(INDEKSI2!B6),"-",INDEKSI2!B6)</f>
        <v>27.84</v>
      </c>
      <c r="I697" s="559">
        <f>IF(ISBLANK(INDEKSI2!C6),"-",INDEKSI2!C6)</f>
        <v>102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31.96</v>
      </c>
      <c r="I698" s="836">
        <f>IF(ISBLANK(INDEKSI2!C7),"-",INDEKSI2!C7)</f>
        <v>85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672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441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3528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1354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5.3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3.1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34.700000000000003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16.399999999999999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44.5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142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31.96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85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15.726380000000001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39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48.82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29.74</v>
      </c>
      <c r="C4" s="721">
        <v>87</v>
      </c>
      <c r="D4" s="710"/>
      <c r="E4" s="711"/>
      <c r="F4" s="712"/>
    </row>
    <row r="5" spans="1:6" x14ac:dyDescent="0.25">
      <c r="A5" s="286">
        <v>2012</v>
      </c>
      <c r="B5" s="614">
        <v>24.86</v>
      </c>
      <c r="C5" s="722">
        <v>120</v>
      </c>
      <c r="D5" s="713"/>
      <c r="E5" s="641"/>
      <c r="F5" s="714"/>
    </row>
    <row r="6" spans="1:6" x14ac:dyDescent="0.25">
      <c r="A6" s="286">
        <v>2013</v>
      </c>
      <c r="B6" s="614">
        <v>27.84</v>
      </c>
      <c r="C6" s="722">
        <v>102</v>
      </c>
      <c r="D6" s="715">
        <v>15.726380000000001</v>
      </c>
      <c r="E6" s="609">
        <v>39</v>
      </c>
      <c r="F6" s="716">
        <v>48.82</v>
      </c>
    </row>
    <row r="7" spans="1:6" x14ac:dyDescent="0.25">
      <c r="A7" s="219">
        <v>2014</v>
      </c>
      <c r="B7" s="615">
        <v>31.96</v>
      </c>
      <c r="C7" s="723">
        <v>85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2493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785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1766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70.03</v>
      </c>
      <c r="G3" s="217" t="s">
        <v>765</v>
      </c>
      <c r="H3" s="71">
        <v>1426</v>
      </c>
    </row>
    <row r="4" spans="1:9" x14ac:dyDescent="0.25">
      <c r="A4" s="286" t="s">
        <v>760</v>
      </c>
      <c r="B4" s="214">
        <v>2410.81</v>
      </c>
      <c r="G4" s="286" t="s">
        <v>766</v>
      </c>
      <c r="H4" s="214">
        <v>2680</v>
      </c>
    </row>
    <row r="5" spans="1:9" x14ac:dyDescent="0.25">
      <c r="A5" s="286" t="s">
        <v>761</v>
      </c>
      <c r="B5" s="214">
        <v>469.07</v>
      </c>
      <c r="G5" s="286" t="s">
        <v>767</v>
      </c>
      <c r="H5" s="214">
        <v>6998</v>
      </c>
    </row>
    <row r="6" spans="1:9" x14ac:dyDescent="0.25">
      <c r="A6" s="286" t="s">
        <v>762</v>
      </c>
      <c r="B6" s="214">
        <v>99.12</v>
      </c>
      <c r="G6" s="286" t="s">
        <v>768</v>
      </c>
      <c r="H6" s="214">
        <v>51510</v>
      </c>
    </row>
    <row r="7" spans="1:9" x14ac:dyDescent="0.25">
      <c r="A7" s="286" t="s">
        <v>763</v>
      </c>
      <c r="B7" s="214">
        <v>5.55</v>
      </c>
      <c r="G7" s="1" t="s">
        <v>24</v>
      </c>
      <c r="H7" s="288">
        <v>62614</v>
      </c>
    </row>
    <row r="8" spans="1:9" x14ac:dyDescent="0.25">
      <c r="A8" s="287" t="s">
        <v>764</v>
      </c>
      <c r="B8" s="73">
        <v>5309.21</v>
      </c>
    </row>
    <row r="9" spans="1:9" x14ac:dyDescent="0.25">
      <c r="A9" s="1" t="s">
        <v>24</v>
      </c>
      <c r="B9" s="288">
        <v>8363.7900000000009</v>
      </c>
      <c r="I9" s="41" t="s">
        <v>876</v>
      </c>
    </row>
    <row r="10" spans="1:9" x14ac:dyDescent="0.25">
      <c r="G10" s="29" t="s">
        <v>775</v>
      </c>
      <c r="H10" s="58">
        <v>3647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2470</v>
      </c>
      <c r="C4" s="55">
        <v>495</v>
      </c>
      <c r="D4" s="110">
        <v>1975</v>
      </c>
    </row>
    <row r="5" spans="1:4" ht="30" customHeight="1" x14ac:dyDescent="0.25">
      <c r="A5" s="274" t="s">
        <v>884</v>
      </c>
      <c r="B5" s="212">
        <v>2147</v>
      </c>
      <c r="C5" s="58">
        <v>1473</v>
      </c>
      <c r="D5" s="160">
        <v>674</v>
      </c>
    </row>
    <row r="6" spans="1:4" x14ac:dyDescent="0.25">
      <c r="A6" s="274" t="s">
        <v>772</v>
      </c>
      <c r="B6" s="212">
        <v>0</v>
      </c>
      <c r="C6" s="58">
        <v>0</v>
      </c>
      <c r="D6" s="160">
        <v>0</v>
      </c>
    </row>
    <row r="7" spans="1:4" ht="30" x14ac:dyDescent="0.25">
      <c r="A7" s="274" t="s">
        <v>773</v>
      </c>
      <c r="B7" s="212">
        <v>54</v>
      </c>
      <c r="C7" s="58">
        <v>10</v>
      </c>
      <c r="D7" s="160">
        <v>44</v>
      </c>
    </row>
    <row r="8" spans="1:4" x14ac:dyDescent="0.25">
      <c r="A8" s="201" t="s">
        <v>774</v>
      </c>
      <c r="B8" s="72">
        <v>2493</v>
      </c>
      <c r="C8" s="61">
        <v>468</v>
      </c>
      <c r="D8" s="111">
        <v>2025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>
        <f>C5/B5*100</f>
        <v>68.607359105728932</v>
      </c>
      <c r="C15" s="278">
        <f>D5/B5*100</f>
        <v>31.392640894271075</v>
      </c>
    </row>
    <row r="16" spans="1:4" ht="30" x14ac:dyDescent="0.25">
      <c r="A16" s="279" t="s">
        <v>821</v>
      </c>
      <c r="B16" s="283">
        <f>C4/B4*100</f>
        <v>20.040485829959515</v>
      </c>
      <c r="C16" s="280">
        <f>D4/B4*100</f>
        <v>79.959514170040492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>
        <f t="shared" ref="B22:C23" si="0">B15</f>
        <v>68.607359105728932</v>
      </c>
      <c r="C22" s="278">
        <f t="shared" si="0"/>
        <v>31.392640894271075</v>
      </c>
    </row>
    <row r="23" spans="1:3" ht="30" x14ac:dyDescent="0.25">
      <c r="A23" s="279" t="s">
        <v>858</v>
      </c>
      <c r="B23" s="285">
        <f t="shared" si="0"/>
        <v>20.040485829959515</v>
      </c>
      <c r="C23" s="284">
        <f t="shared" si="0"/>
        <v>79.959514170040492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5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48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24.8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131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62.7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99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280</v>
      </c>
      <c r="C6" s="973">
        <v>264</v>
      </c>
      <c r="D6" s="945">
        <v>16</v>
      </c>
      <c r="E6" s="973">
        <v>233</v>
      </c>
      <c r="F6" s="973">
        <v>219</v>
      </c>
      <c r="G6" s="945">
        <v>14</v>
      </c>
      <c r="H6" s="599">
        <v>248</v>
      </c>
      <c r="I6" s="616">
        <v>220</v>
      </c>
      <c r="J6" s="945">
        <v>28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2</v>
      </c>
      <c r="C7" s="975">
        <v>2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3</v>
      </c>
      <c r="C12" s="600">
        <v>0</v>
      </c>
      <c r="D12" s="600">
        <v>6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127</v>
      </c>
      <c r="C14" s="751">
        <v>156</v>
      </c>
      <c r="D14" s="751">
        <v>173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103</v>
      </c>
      <c r="C16" s="1029">
        <v>92</v>
      </c>
      <c r="D16" s="751">
        <v>32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0</v>
      </c>
      <c r="C17" s="752">
        <v>0</v>
      </c>
      <c r="D17" s="752">
        <v>67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1.2875536480686696</v>
      </c>
      <c r="C21" s="289">
        <f>C12/SUM(C12:C17)*100</f>
        <v>0</v>
      </c>
      <c r="D21" s="289">
        <f>D12/SUM(D12:D17)*100</f>
        <v>2.1582733812949639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54.506437768240346</v>
      </c>
      <c r="C23" s="290">
        <f>C14/SUM(C12:C17)*100</f>
        <v>62.903225806451616</v>
      </c>
      <c r="D23" s="290">
        <f>D14/SUM(D12:D17)*100</f>
        <v>62.230215827338128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44.206008583690988</v>
      </c>
      <c r="C25" s="290">
        <f>C16/SUM(C12:C17)*100</f>
        <v>37.096774193548384</v>
      </c>
      <c r="D25" s="290">
        <f>D16/SUM(D12:D17)*100</f>
        <v>11.510791366906476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0</v>
      </c>
      <c r="C26" s="291">
        <f>C17/SUM(C12:C17)*100</f>
        <v>0</v>
      </c>
      <c r="D26" s="291">
        <f>D17/SUM(D12:D17)*100</f>
        <v>24.100719424460433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32.6</v>
      </c>
      <c r="C7" s="600">
        <v>33.9</v>
      </c>
      <c r="D7" s="600">
        <v>59.7</v>
      </c>
    </row>
    <row r="8" spans="1:6" x14ac:dyDescent="0.25">
      <c r="A8" s="695" t="s">
        <v>944</v>
      </c>
      <c r="B8" s="751">
        <v>67.400000000000006</v>
      </c>
      <c r="C8" s="751">
        <v>66.099999999999994</v>
      </c>
      <c r="D8" s="751">
        <v>40.299999999999997</v>
      </c>
    </row>
    <row r="9" spans="1:6" x14ac:dyDescent="0.25">
      <c r="A9" s="696" t="s">
        <v>224</v>
      </c>
      <c r="B9" s="752">
        <v>0</v>
      </c>
      <c r="C9" s="752">
        <v>0</v>
      </c>
      <c r="D9" s="752">
        <v>0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32.6</v>
      </c>
      <c r="C13" s="697">
        <f t="shared" ref="C13:D13" si="1">IF(ISBLANK(C7),"",C7)</f>
        <v>33.9</v>
      </c>
      <c r="D13" s="697">
        <f t="shared" si="1"/>
        <v>59.7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67.400000000000006</v>
      </c>
      <c r="C14" s="698">
        <f t="shared" si="2"/>
        <v>66.099999999999994</v>
      </c>
      <c r="D14" s="698">
        <f t="shared" si="2"/>
        <v>40.299999999999997</v>
      </c>
    </row>
    <row r="15" spans="1:6" x14ac:dyDescent="0.25">
      <c r="A15" s="702" t="s">
        <v>1630</v>
      </c>
      <c r="B15" s="699">
        <f t="shared" si="2"/>
        <v>0</v>
      </c>
      <c r="C15" s="699">
        <f t="shared" si="2"/>
        <v>0</v>
      </c>
      <c r="D15" s="699">
        <f t="shared" si="2"/>
        <v>0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32.6</v>
      </c>
      <c r="C18" s="697">
        <f t="shared" ref="C18:D18" si="4">IF(ISBLANK(C7),"",C7)</f>
        <v>33.9</v>
      </c>
      <c r="D18" s="697">
        <f t="shared" si="4"/>
        <v>59.7</v>
      </c>
    </row>
    <row r="19" spans="1:5" x14ac:dyDescent="0.25">
      <c r="A19" s="701" t="s">
        <v>1632</v>
      </c>
      <c r="B19" s="698">
        <f t="shared" ref="B19:D20" si="5">IF(ISBLANK(B8),"",B8)</f>
        <v>67.400000000000006</v>
      </c>
      <c r="C19" s="698">
        <f t="shared" si="5"/>
        <v>66.099999999999994</v>
      </c>
      <c r="D19" s="698">
        <f t="shared" si="5"/>
        <v>40.299999999999997</v>
      </c>
    </row>
    <row r="20" spans="1:5" x14ac:dyDescent="0.25">
      <c r="A20" s="702" t="s">
        <v>1633</v>
      </c>
      <c r="B20" s="699">
        <f t="shared" si="5"/>
        <v>0</v>
      </c>
      <c r="C20" s="699">
        <f t="shared" si="5"/>
        <v>0</v>
      </c>
      <c r="D20" s="699">
        <f t="shared" si="5"/>
        <v>0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104</v>
      </c>
      <c r="C5" s="611">
        <v>113.3</v>
      </c>
      <c r="D5" s="1030">
        <v>108.4</v>
      </c>
      <c r="F5" s="28"/>
      <c r="G5" s="693">
        <f>A5</f>
        <v>2020</v>
      </c>
      <c r="H5" s="669">
        <f>IF(ISBLANK(B5),"",B5)</f>
        <v>104</v>
      </c>
      <c r="I5" s="618">
        <f t="shared" ref="H5:I7" si="0">IF(ISBLANK(C5),"",C5)</f>
        <v>113.3</v>
      </c>
    </row>
    <row r="6" spans="1:10" x14ac:dyDescent="0.25">
      <c r="A6" s="749">
        <v>2021</v>
      </c>
      <c r="B6" s="601">
        <v>119.5</v>
      </c>
      <c r="C6" s="612">
        <v>122.9</v>
      </c>
      <c r="D6" s="946">
        <v>121.1</v>
      </c>
      <c r="F6" s="44"/>
      <c r="G6" s="693">
        <f t="shared" ref="G6:G7" si="1">A6</f>
        <v>2021</v>
      </c>
      <c r="H6" s="670">
        <f t="shared" si="0"/>
        <v>119.5</v>
      </c>
      <c r="I6" s="619">
        <f t="shared" si="0"/>
        <v>122.9</v>
      </c>
    </row>
    <row r="7" spans="1:10" x14ac:dyDescent="0.25">
      <c r="A7" s="750">
        <v>2022</v>
      </c>
      <c r="B7" s="601">
        <v>107.9</v>
      </c>
      <c r="C7" s="612">
        <v>107.4</v>
      </c>
      <c r="D7" s="946">
        <v>107.6</v>
      </c>
      <c r="F7" s="44"/>
      <c r="G7" s="693">
        <f t="shared" si="1"/>
        <v>2022</v>
      </c>
      <c r="H7" s="671">
        <f t="shared" si="0"/>
        <v>107.9</v>
      </c>
      <c r="I7" s="620">
        <f t="shared" si="0"/>
        <v>107.4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104</v>
      </c>
      <c r="I13" s="618">
        <f>IF(ISBLANK(C5),"",C5)</f>
        <v>113.3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119.5</v>
      </c>
      <c r="I14" s="619">
        <f t="shared" si="3"/>
        <v>122.9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107.9</v>
      </c>
      <c r="I15" s="620">
        <f t="shared" si="4"/>
        <v>107.4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Bela Palanka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517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46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9993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19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7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20.9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-13.9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72.900000000000006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47.7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220.7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2.4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8368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7302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287</v>
      </c>
      <c r="C63" s="548">
        <f>IF(ISBLANK('DEM2'!C7),"-",'DEM2'!C7)</f>
        <v>313</v>
      </c>
      <c r="D63" s="548"/>
      <c r="E63" s="548">
        <f>IF(ISBLANK('DEM2'!D8),"-",'DEM2'!D8)</f>
        <v>268</v>
      </c>
      <c r="F63" s="548">
        <f>IF(ISBLANK('DEM2'!C8),"-",'DEM2'!C8)</f>
        <v>300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335</v>
      </c>
      <c r="C64" s="317">
        <f>IF(ISBLANK('DEM2'!F7),"-",'DEM2'!F7)</f>
        <v>354</v>
      </c>
      <c r="D64" s="789"/>
      <c r="E64" s="317">
        <f>IF(ISBLANK('DEM2'!G8),"-",'DEM2'!G8)</f>
        <v>332</v>
      </c>
      <c r="F64" s="317">
        <f>IF(ISBLANK('DEM2'!F8),"-",'DEM2'!F8)</f>
        <v>333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206</v>
      </c>
      <c r="C65" s="345">
        <f>IF(ISBLANK('DEM2'!I7),"-",'DEM2'!I7)</f>
        <v>215</v>
      </c>
      <c r="D65" s="393"/>
      <c r="E65" s="345">
        <f>IF(ISBLANK('DEM2'!J8),"-",'DEM2'!J8)</f>
        <v>177</v>
      </c>
      <c r="F65" s="345">
        <f>IF(ISBLANK('DEM2'!I8),"-",'DEM2'!I8)</f>
        <v>188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780</v>
      </c>
      <c r="C66" s="317">
        <f>IF(ISBLANK('DEM2'!L7),"-",'DEM2'!L7)</f>
        <v>833</v>
      </c>
      <c r="D66" s="395"/>
      <c r="E66" s="317">
        <f>IF(ISBLANK('DEM2'!M8),"-",'DEM2'!M8)</f>
        <v>726</v>
      </c>
      <c r="F66" s="317">
        <f>IF(ISBLANK('DEM2'!L8),"-",'DEM2'!L8)</f>
        <v>772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724</v>
      </c>
      <c r="C67" s="317">
        <f>IF(ISBLANK('DEM2'!O7),"-",'DEM2'!O7)</f>
        <v>824</v>
      </c>
      <c r="D67" s="395"/>
      <c r="E67" s="317">
        <f>IF(ISBLANK('DEM2'!P8),"-",'DEM2'!P8)</f>
        <v>652</v>
      </c>
      <c r="F67" s="317">
        <f>IF(ISBLANK('DEM2'!O8),"-",'DEM2'!O8)</f>
        <v>723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2889</v>
      </c>
      <c r="C68" s="414">
        <f>IF(ISBLANK('DEM2'!R7),"-",'DEM2'!R7)</f>
        <v>3334</v>
      </c>
      <c r="D68" s="420"/>
      <c r="E68" s="414">
        <f>IF(ISBLANK('DEM2'!S8),"-",'DEM2'!S8)</f>
        <v>2782</v>
      </c>
      <c r="F68" s="414">
        <f>IF(ISBLANK('DEM2'!R8),"-",'DEM2'!R8)</f>
        <v>3124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4944</v>
      </c>
      <c r="C69" s="463">
        <f>IF(ISBLANK('DEM2'!U7),"-",'DEM2'!U7)</f>
        <v>5381</v>
      </c>
      <c r="D69" s="799"/>
      <c r="E69" s="463">
        <f>IF(ISBLANK('DEM2'!V8),"-",'DEM2'!V8)</f>
        <v>4835</v>
      </c>
      <c r="F69" s="463">
        <f>IF(ISBLANK('DEM2'!U8),"-",'DEM2'!U8)</f>
        <v>5158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23.3</v>
      </c>
      <c r="G116" s="407">
        <f>IF(ISBLANK('DEM2'!E24),"-",'DEM2'!E24)</f>
        <v>23.3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14.1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1658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2709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27.1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62887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1706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185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44.5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142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34.700000000000003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16.399999999999999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1005227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100593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243858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142476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24403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202815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20296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20686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2070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658218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65868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668898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66937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79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405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65675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2493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1766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785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3647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2470</v>
      </c>
      <c r="C300" s="808">
        <f>IF(ISBLANK(POLJ3!C4),"-",POLJ3!C4)</f>
        <v>495</v>
      </c>
      <c r="D300" s="1160">
        <f>IF(ISBLANK(POLJ3!D4),"-",POLJ3!D4)</f>
        <v>1975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2147</v>
      </c>
      <c r="C301" s="789">
        <f>IF(ISBLANK(POLJ3!C5),"-",POLJ3!C5)</f>
        <v>1473</v>
      </c>
      <c r="D301" s="1161">
        <f>IF(ISBLANK(POLJ3!D5),"-",POLJ3!D5)</f>
        <v>674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0</v>
      </c>
      <c r="C302" s="790">
        <f>IF(ISBLANK(POLJ3!C6),"-",POLJ3!C6)</f>
        <v>0</v>
      </c>
      <c r="D302" s="1162">
        <f>IF(ISBLANK(POLJ3!D6),"-",POLJ3!D6)</f>
        <v>0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54</v>
      </c>
      <c r="C303" s="791">
        <f>IF(ISBLANK(POLJ3!C7),"-",POLJ3!C7)</f>
        <v>10</v>
      </c>
      <c r="D303" s="1163">
        <f>IF(ISBLANK(POLJ3!D7),"-",POLJ3!D7)</f>
        <v>44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2493</v>
      </c>
      <c r="C304" s="807">
        <f>IF(ISBLANK(POLJ3!C8),"-",POLJ3!C8)</f>
        <v>468</v>
      </c>
      <c r="D304" s="1164">
        <f>IF(ISBLANK(POLJ3!D8),"-",POLJ3!D8)</f>
        <v>2025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70.03</v>
      </c>
      <c r="C310" s="1165"/>
      <c r="D310" s="3"/>
      <c r="E310" s="5"/>
      <c r="F310" s="5"/>
      <c r="G310" s="815" t="s">
        <v>765</v>
      </c>
      <c r="H310" s="816">
        <f>IF(ISBLANK(POLJ2!H3),"-",POLJ2!H3)</f>
        <v>1426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2410.81</v>
      </c>
      <c r="C311" s="1154"/>
      <c r="D311" s="3"/>
      <c r="E311" s="5"/>
      <c r="F311" s="5"/>
      <c r="G311" s="810" t="s">
        <v>766</v>
      </c>
      <c r="H311" s="248">
        <f>IF(ISBLANK(POLJ2!H4),"-",POLJ2!H4)</f>
        <v>2680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469.07</v>
      </c>
      <c r="C312" s="1154"/>
      <c r="D312" s="3"/>
      <c r="E312" s="5"/>
      <c r="F312" s="5"/>
      <c r="G312" s="810" t="s">
        <v>767</v>
      </c>
      <c r="H312" s="248">
        <f>IF(ISBLANK(POLJ2!H5),"-",POLJ2!H5)</f>
        <v>6998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99.12</v>
      </c>
      <c r="C313" s="1154"/>
      <c r="D313" s="3"/>
      <c r="E313" s="5"/>
      <c r="F313" s="5"/>
      <c r="G313" s="812" t="s">
        <v>768</v>
      </c>
      <c r="H313" s="249">
        <f>IF(ISBLANK(POLJ2!H6),"-",POLJ2!H6)</f>
        <v>51510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5.55</v>
      </c>
      <c r="C314" s="1154"/>
      <c r="D314" s="3"/>
      <c r="E314" s="5"/>
      <c r="F314" s="5"/>
      <c r="G314" s="814" t="s">
        <v>16</v>
      </c>
      <c r="H314" s="817">
        <f>IF(ISBLANK(POLJ2!H7),"-",POLJ2!H7)</f>
        <v>62614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5309.21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8363.7900000000009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5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48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24.8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248</v>
      </c>
      <c r="I364" s="808">
        <f>IF(ISBLANK(OBRAZ2!I6),"-",OBRAZ2!I6)</f>
        <v>220</v>
      </c>
      <c r="J364" s="808">
        <f>IF(ISBLANK(OBRAZ2!J6),"-",OBRAZ2!J6)</f>
        <v>28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131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62.7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99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1.2875536480686696</v>
      </c>
      <c r="I375" s="850">
        <f>IF(ISBLANK(OBRAZ2!C12),"-",OBRAZ2!C21)</f>
        <v>0</v>
      </c>
      <c r="J375" s="850">
        <f>IF(ISBLANK(OBRAZ2!D12),"-",OBRAZ2!D21)</f>
        <v>2.1582733812949639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54.506437768240346</v>
      </c>
      <c r="I377" s="851">
        <f>IF(ISBLANK(OBRAZ2!C14),"-",OBRAZ2!C23)</f>
        <v>62.903225806451616</v>
      </c>
      <c r="J377" s="851">
        <f>IF(ISBLANK(OBRAZ2!D14),"-",OBRAZ2!D23)</f>
        <v>62.230215827338128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44.206008583690988</v>
      </c>
      <c r="I379" s="851">
        <f>IF(ISBLANK(OBRAZ2!C16),"-",OBRAZ2!C25)</f>
        <v>37.096774193548384</v>
      </c>
      <c r="J379" s="851">
        <f>IF(ISBLANK(OBRAZ2!D16),"-",OBRAZ2!D25)</f>
        <v>11.510791366906476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0</v>
      </c>
      <c r="I380" s="852">
        <f>IF(ISBLANK(OBRAZ2!C17),"-",OBRAZ2!C26)</f>
        <v>0</v>
      </c>
      <c r="J380" s="852">
        <f>IF(ISBLANK(OBRAZ2!D17),"-",OBRAZ2!D26)</f>
        <v>24.100719424460433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2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8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308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313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28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11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97.4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74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94.9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0.6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57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138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49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19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1.9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1.8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0.8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0.24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122.5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1.08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90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82.7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3303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33.1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7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472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1417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3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8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2.7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2.7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0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13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0.5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793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8.6999999999999993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499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34.6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119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6.9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26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62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3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21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18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17.8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81.8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41.4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5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88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23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239.874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1.2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25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42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2745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55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2576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25512.44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49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15.726380000000001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39</v>
      </c>
      <c r="D696" s="315"/>
      <c r="E696" s="314"/>
      <c r="F696" s="5"/>
      <c r="G696" s="837">
        <v>2012</v>
      </c>
      <c r="H696" s="835">
        <f>IF(ISBLANK(INDEKSI2!B5),"-",INDEKSI2!B5)</f>
        <v>24.86</v>
      </c>
      <c r="I696" s="835">
        <f>IF(ISBLANK(INDEKSI2!C5),"-",INDEKSI2!C5)</f>
        <v>120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48.82</v>
      </c>
      <c r="D697" s="315"/>
      <c r="E697" s="314"/>
      <c r="F697" s="5"/>
      <c r="G697" s="838">
        <v>2013</v>
      </c>
      <c r="H697" s="559">
        <f>IF(ISBLANK(INDEKSI2!B6),"-",INDEKSI2!B6)</f>
        <v>27.84</v>
      </c>
      <c r="I697" s="559">
        <f>IF(ISBLANK(INDEKSI2!C6),"-",INDEKSI2!C6)</f>
        <v>102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31.96</v>
      </c>
      <c r="I698" s="836">
        <f>IF(ISBLANK(INDEKSI2!C7),"-",INDEKSI2!C7)</f>
        <v>85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672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441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3528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1354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5.3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3.1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5</v>
      </c>
      <c r="D6" s="612">
        <v>3</v>
      </c>
      <c r="E6" s="612">
        <v>2</v>
      </c>
      <c r="F6" s="1033">
        <v>33</v>
      </c>
      <c r="G6" s="612">
        <v>19</v>
      </c>
      <c r="H6" s="980">
        <v>14</v>
      </c>
      <c r="I6" s="1034">
        <v>15.4</v>
      </c>
      <c r="J6" s="612">
        <v>16.2</v>
      </c>
      <c r="K6" s="1035">
        <v>14.4</v>
      </c>
      <c r="L6" s="1033">
        <v>97</v>
      </c>
      <c r="M6" s="612">
        <v>42</v>
      </c>
      <c r="N6" s="1028">
        <v>55</v>
      </c>
      <c r="O6" s="1034">
        <v>43.2</v>
      </c>
      <c r="P6" s="612">
        <v>36.700000000000003</v>
      </c>
      <c r="Q6" s="1028">
        <v>50</v>
      </c>
      <c r="R6" s="1033">
        <v>103</v>
      </c>
      <c r="S6" s="612">
        <v>51</v>
      </c>
      <c r="T6" s="1035">
        <v>52</v>
      </c>
    </row>
    <row r="7" spans="1:20" x14ac:dyDescent="0.25">
      <c r="A7" s="286">
        <v>2021</v>
      </c>
      <c r="B7" s="602">
        <v>1</v>
      </c>
      <c r="C7" s="601">
        <v>5</v>
      </c>
      <c r="D7" s="612">
        <v>3</v>
      </c>
      <c r="E7" s="612">
        <v>2</v>
      </c>
      <c r="F7" s="1033">
        <v>49</v>
      </c>
      <c r="G7" s="612">
        <v>24</v>
      </c>
      <c r="H7" s="980">
        <v>25</v>
      </c>
      <c r="I7" s="1034">
        <v>24.3</v>
      </c>
      <c r="J7" s="612">
        <v>22.4</v>
      </c>
      <c r="K7" s="1035">
        <v>26.5</v>
      </c>
      <c r="L7" s="1033">
        <v>107</v>
      </c>
      <c r="M7" s="612">
        <v>51</v>
      </c>
      <c r="N7" s="1028">
        <v>56</v>
      </c>
      <c r="O7" s="1034">
        <v>46.4</v>
      </c>
      <c r="P7" s="612">
        <v>41.8</v>
      </c>
      <c r="Q7" s="1028">
        <v>51.6</v>
      </c>
      <c r="R7" s="1033">
        <v>92</v>
      </c>
      <c r="S7" s="612">
        <v>43</v>
      </c>
      <c r="T7" s="1035">
        <v>49</v>
      </c>
    </row>
    <row r="8" spans="1:20" x14ac:dyDescent="0.25">
      <c r="A8" s="219">
        <v>2022</v>
      </c>
      <c r="B8" s="617">
        <v>1</v>
      </c>
      <c r="C8" s="947">
        <v>5</v>
      </c>
      <c r="D8" s="981">
        <v>3</v>
      </c>
      <c r="E8" s="981">
        <v>2</v>
      </c>
      <c r="F8" s="1036">
        <v>48</v>
      </c>
      <c r="G8" s="981">
        <v>22</v>
      </c>
      <c r="H8" s="979">
        <v>26</v>
      </c>
      <c r="I8" s="754">
        <v>24.8</v>
      </c>
      <c r="J8" s="981">
        <v>22.8</v>
      </c>
      <c r="K8" s="1037">
        <v>26.8</v>
      </c>
      <c r="L8" s="1036">
        <v>131</v>
      </c>
      <c r="M8" s="981">
        <v>69</v>
      </c>
      <c r="N8" s="691">
        <v>62</v>
      </c>
      <c r="O8" s="754">
        <v>62.7</v>
      </c>
      <c r="P8" s="981">
        <v>58.7</v>
      </c>
      <c r="Q8" s="691">
        <v>67.8</v>
      </c>
      <c r="R8" s="1036">
        <v>99</v>
      </c>
      <c r="S8" s="981">
        <v>58</v>
      </c>
      <c r="T8" s="1037">
        <v>41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2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8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308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313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28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11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97.4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74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94.9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0.6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57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91.666666666666657</v>
      </c>
      <c r="C21" s="739">
        <f>B10/(B7+B10)*100</f>
        <v>8.3333333333333321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96.604938271604937</v>
      </c>
      <c r="C22" s="739">
        <f>B11/(B8+B11)*100</f>
        <v>3.3950617283950617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91.666666666666657</v>
      </c>
      <c r="C26" s="739">
        <f>C21</f>
        <v>8.3333333333333321</v>
      </c>
    </row>
    <row r="27" spans="1:10" ht="24.75" x14ac:dyDescent="0.25">
      <c r="A27" s="742" t="s">
        <v>1407</v>
      </c>
      <c r="B27" s="739">
        <f>B22</f>
        <v>96.604938271604937</v>
      </c>
      <c r="C27" s="739">
        <f>C22</f>
        <v>3.3950617283950617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</v>
      </c>
      <c r="C5" s="1095">
        <v>1</v>
      </c>
      <c r="D5" s="914" t="s">
        <v>5</v>
      </c>
      <c r="E5" s="211"/>
      <c r="F5" s="125">
        <v>2021</v>
      </c>
      <c r="G5" s="70">
        <v>2</v>
      </c>
      <c r="H5" s="55">
        <v>1</v>
      </c>
      <c r="I5" s="110">
        <v>1</v>
      </c>
      <c r="J5" s="70">
        <v>8</v>
      </c>
      <c r="K5" s="55">
        <v>0</v>
      </c>
      <c r="L5" s="110">
        <v>8</v>
      </c>
      <c r="M5" s="70">
        <v>319</v>
      </c>
      <c r="N5" s="55">
        <v>309</v>
      </c>
      <c r="O5" s="70">
        <v>27</v>
      </c>
      <c r="P5" s="110">
        <v>13</v>
      </c>
    </row>
    <row r="6" spans="1:16" x14ac:dyDescent="0.25">
      <c r="A6" s="923" t="s">
        <v>259</v>
      </c>
      <c r="B6" s="1096">
        <v>0</v>
      </c>
      <c r="C6" s="1097">
        <v>8</v>
      </c>
      <c r="D6" s="915" t="s">
        <v>5</v>
      </c>
      <c r="E6" s="254"/>
      <c r="F6" s="125">
        <v>2022</v>
      </c>
      <c r="G6" s="212">
        <v>2</v>
      </c>
      <c r="H6" s="58">
        <v>1</v>
      </c>
      <c r="I6" s="160">
        <v>1</v>
      </c>
      <c r="J6" s="212">
        <v>8</v>
      </c>
      <c r="K6" s="58">
        <v>0</v>
      </c>
      <c r="L6" s="160">
        <v>8</v>
      </c>
      <c r="M6" s="212">
        <v>308</v>
      </c>
      <c r="N6" s="58">
        <v>313</v>
      </c>
      <c r="O6" s="212">
        <v>28</v>
      </c>
      <c r="P6" s="160">
        <v>11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2</v>
      </c>
      <c r="H7" s="94">
        <v>1</v>
      </c>
      <c r="I7" s="169">
        <v>1</v>
      </c>
      <c r="J7" s="167"/>
      <c r="K7" s="94"/>
      <c r="L7" s="169"/>
      <c r="M7" s="167">
        <v>337</v>
      </c>
      <c r="N7" s="94">
        <v>332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</v>
      </c>
      <c r="C11" s="918">
        <f>IF(ISBLANK(C5),"",C5)</f>
        <v>1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8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94.1</v>
      </c>
      <c r="C5" s="611">
        <v>92</v>
      </c>
      <c r="D5" s="945">
        <v>96.4</v>
      </c>
      <c r="E5" s="610"/>
      <c r="F5" s="611"/>
      <c r="G5" s="945"/>
      <c r="H5" s="610"/>
      <c r="I5" s="611"/>
      <c r="J5" s="945"/>
      <c r="K5" s="610">
        <v>90</v>
      </c>
      <c r="L5" s="611">
        <v>50</v>
      </c>
      <c r="M5" s="945">
        <v>40</v>
      </c>
      <c r="N5" s="610">
        <v>95.7</v>
      </c>
      <c r="O5" s="611">
        <v>100</v>
      </c>
      <c r="P5" s="945">
        <v>90.9</v>
      </c>
      <c r="Q5" s="610">
        <v>2.2000000000000002</v>
      </c>
      <c r="R5" s="611">
        <v>1.4</v>
      </c>
      <c r="S5" s="945">
        <v>3.2</v>
      </c>
    </row>
    <row r="6" spans="1:19" x14ac:dyDescent="0.25">
      <c r="A6" s="286">
        <v>2021</v>
      </c>
      <c r="B6" s="457">
        <v>94.5</v>
      </c>
      <c r="C6" s="458">
        <v>93.2</v>
      </c>
      <c r="D6" s="976">
        <v>95.8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74</v>
      </c>
      <c r="L6" s="458">
        <v>40</v>
      </c>
      <c r="M6" s="976">
        <v>34</v>
      </c>
      <c r="N6" s="457">
        <v>88.1</v>
      </c>
      <c r="O6" s="458">
        <v>97.6</v>
      </c>
      <c r="P6" s="976">
        <v>79.099999999999994</v>
      </c>
      <c r="Q6" s="457">
        <v>-0.3</v>
      </c>
      <c r="R6" s="458">
        <v>-0.6</v>
      </c>
      <c r="S6" s="976">
        <v>0</v>
      </c>
    </row>
    <row r="7" spans="1:19" x14ac:dyDescent="0.25">
      <c r="A7" s="286">
        <v>2022</v>
      </c>
      <c r="B7" s="601">
        <v>97.4</v>
      </c>
      <c r="C7" s="612">
        <v>96.1</v>
      </c>
      <c r="D7" s="980">
        <v>98.8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74</v>
      </c>
      <c r="L7" s="612">
        <v>39</v>
      </c>
      <c r="M7" s="980">
        <v>35</v>
      </c>
      <c r="N7" s="601">
        <v>94.9</v>
      </c>
      <c r="O7" s="612">
        <v>95.1</v>
      </c>
      <c r="P7" s="980">
        <v>94.6</v>
      </c>
      <c r="Q7" s="601">
        <v>0.6</v>
      </c>
      <c r="R7" s="612">
        <v>0.3</v>
      </c>
      <c r="S7" s="980">
        <v>0.9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57</v>
      </c>
      <c r="I8" s="981">
        <v>34</v>
      </c>
      <c r="J8" s="979">
        <v>23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243858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24403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33</v>
      </c>
      <c r="C5" s="616">
        <v>16</v>
      </c>
      <c r="D5" s="616">
        <v>17</v>
      </c>
      <c r="E5" s="599">
        <v>82</v>
      </c>
      <c r="F5" s="616">
        <v>64</v>
      </c>
      <c r="G5" s="945">
        <v>18</v>
      </c>
      <c r="H5" s="616">
        <v>64</v>
      </c>
      <c r="I5" s="616">
        <v>23</v>
      </c>
      <c r="J5" s="616">
        <v>41</v>
      </c>
      <c r="K5" s="217">
        <f>SUM(B5,E5,H5)</f>
        <v>179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38</v>
      </c>
      <c r="C6" s="612">
        <v>16</v>
      </c>
      <c r="D6" s="946">
        <v>22</v>
      </c>
      <c r="E6" s="601">
        <v>66</v>
      </c>
      <c r="F6" s="612">
        <v>56</v>
      </c>
      <c r="G6" s="946">
        <v>10</v>
      </c>
      <c r="H6" s="601">
        <v>61</v>
      </c>
      <c r="I6" s="612">
        <v>25</v>
      </c>
      <c r="J6" s="612">
        <v>36</v>
      </c>
      <c r="K6" s="218">
        <f>SUM(B6,E6,H6)</f>
        <v>165</v>
      </c>
      <c r="M6" s="105" t="s">
        <v>284</v>
      </c>
      <c r="N6" s="171">
        <f>IF(ISBLANK(J7),"",J7)</f>
        <v>31</v>
      </c>
      <c r="O6" s="80">
        <f>IF(ISBLANK(I7),"",I7)</f>
        <v>16</v>
      </c>
      <c r="P6" s="211"/>
    </row>
    <row r="7" spans="1:17" ht="24.75" x14ac:dyDescent="0.25">
      <c r="A7" s="218">
        <v>2023</v>
      </c>
      <c r="B7" s="601">
        <v>29</v>
      </c>
      <c r="C7" s="612">
        <v>13</v>
      </c>
      <c r="D7" s="946">
        <v>16</v>
      </c>
      <c r="E7" s="601">
        <v>62</v>
      </c>
      <c r="F7" s="612">
        <v>56</v>
      </c>
      <c r="G7" s="946">
        <v>6</v>
      </c>
      <c r="H7" s="601">
        <v>47</v>
      </c>
      <c r="I7" s="612">
        <v>16</v>
      </c>
      <c r="J7" s="612">
        <v>31</v>
      </c>
      <c r="K7" s="218">
        <f>SUM(B7,E7,H7)</f>
        <v>138</v>
      </c>
      <c r="M7" s="106" t="s">
        <v>285</v>
      </c>
      <c r="N7" s="220">
        <f>IF(ISBLANK(G7),"",G7)</f>
        <v>6</v>
      </c>
      <c r="O7" s="107">
        <f>IF(ISBLANK(F7),"",F7)</f>
        <v>56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16</v>
      </c>
      <c r="O8" s="83">
        <f>IF(ISBLANK(C7),"",C7)</f>
        <v>13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31</v>
      </c>
      <c r="O13" s="80">
        <f>IF(ISBLANK(I7),"",I7)</f>
        <v>16</v>
      </c>
      <c r="P13" s="211"/>
    </row>
    <row r="14" spans="1:17" ht="27.75" customHeight="1" x14ac:dyDescent="0.25">
      <c r="M14" s="106" t="s">
        <v>515</v>
      </c>
      <c r="N14" s="220">
        <f>IF(ISBLANK(G7),"",G7)</f>
        <v>6</v>
      </c>
      <c r="O14" s="107">
        <f>IF(ISBLANK(F7),"",F7)</f>
        <v>56</v>
      </c>
      <c r="P14" s="211"/>
    </row>
    <row r="15" spans="1:17" ht="26.25" customHeight="1" x14ac:dyDescent="0.25">
      <c r="M15" s="108" t="s">
        <v>516</v>
      </c>
      <c r="N15" s="170">
        <f>IF(ISBLANK(D7),"",D7)</f>
        <v>16</v>
      </c>
      <c r="O15" s="83">
        <f>IF(ISBLANK(C7),"",C7)</f>
        <v>13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18</v>
      </c>
      <c r="C21" s="616">
        <v>8</v>
      </c>
      <c r="D21" s="616">
        <v>10</v>
      </c>
      <c r="E21" s="599">
        <v>5</v>
      </c>
      <c r="F21" s="616">
        <v>4</v>
      </c>
      <c r="G21" s="945">
        <v>1</v>
      </c>
      <c r="H21" s="616">
        <v>15</v>
      </c>
      <c r="I21" s="616">
        <v>6</v>
      </c>
      <c r="J21" s="616">
        <v>9</v>
      </c>
      <c r="K21" s="217">
        <f>SUM(B21,E21,H21)</f>
        <v>38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17</v>
      </c>
      <c r="C22" s="1028">
        <v>5</v>
      </c>
      <c r="D22" s="980">
        <v>12</v>
      </c>
      <c r="E22" s="1034">
        <v>23</v>
      </c>
      <c r="F22" s="1028">
        <v>17</v>
      </c>
      <c r="G22" s="980">
        <v>6</v>
      </c>
      <c r="H22" s="1034">
        <v>14</v>
      </c>
      <c r="I22" s="1028">
        <v>9</v>
      </c>
      <c r="J22" s="1028">
        <v>5</v>
      </c>
      <c r="K22" s="218">
        <f>SUM(B22,E22,H22)</f>
        <v>54</v>
      </c>
      <c r="M22" s="105" t="s">
        <v>284</v>
      </c>
      <c r="N22" s="171">
        <f>IF(ISBLANK(J23),"",J23)</f>
        <v>8</v>
      </c>
      <c r="O22" s="80">
        <f>IF(ISBLANK(I23),"",I23)</f>
        <v>1</v>
      </c>
      <c r="P22" s="211"/>
    </row>
    <row r="23" spans="1:17" ht="24.75" x14ac:dyDescent="0.25">
      <c r="A23" s="218">
        <v>2022</v>
      </c>
      <c r="B23" s="1034">
        <v>17</v>
      </c>
      <c r="C23" s="1028">
        <v>6</v>
      </c>
      <c r="D23" s="980">
        <v>11</v>
      </c>
      <c r="E23" s="1034">
        <v>23</v>
      </c>
      <c r="F23" s="1028">
        <v>15</v>
      </c>
      <c r="G23" s="980">
        <v>8</v>
      </c>
      <c r="H23" s="1034">
        <v>9</v>
      </c>
      <c r="I23" s="1028">
        <v>1</v>
      </c>
      <c r="J23" s="1028">
        <v>8</v>
      </c>
      <c r="K23" s="218">
        <f>SUM(B23,E23,H23)</f>
        <v>49</v>
      </c>
      <c r="M23" s="106" t="s">
        <v>285</v>
      </c>
      <c r="N23" s="220">
        <f>IF(ISBLANK(G23),"",G23)</f>
        <v>8</v>
      </c>
      <c r="O23" s="107">
        <f>IF(ISBLANK(F23),"",F23)</f>
        <v>15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11</v>
      </c>
      <c r="O24" s="109">
        <f>IF(ISBLANK(C23),"",C23)</f>
        <v>6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8</v>
      </c>
      <c r="O29" s="80">
        <f>IF(ISBLANK(I23),"",I23)</f>
        <v>1</v>
      </c>
      <c r="P29" s="211"/>
    </row>
    <row r="30" spans="1:17" ht="27.75" customHeight="1" x14ac:dyDescent="0.25">
      <c r="M30" s="106" t="s">
        <v>515</v>
      </c>
      <c r="N30" s="220">
        <f>IF(ISBLANK(G23),"",G23)</f>
        <v>8</v>
      </c>
      <c r="O30" s="107">
        <f>IF(ISBLANK(F23),"",F23)</f>
        <v>15</v>
      </c>
      <c r="P30" s="211"/>
    </row>
    <row r="31" spans="1:17" ht="27.75" customHeight="1" x14ac:dyDescent="0.25">
      <c r="M31" s="108" t="s">
        <v>516</v>
      </c>
      <c r="N31" s="221">
        <f>IF(ISBLANK(D23),"",D23)</f>
        <v>11</v>
      </c>
      <c r="O31" s="109">
        <f>IF(ISBLANK(C23),"",C23)</f>
        <v>6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142476</v>
      </c>
      <c r="D5" s="253"/>
    </row>
    <row r="6" spans="1:4" ht="30" x14ac:dyDescent="0.25">
      <c r="A6" s="686" t="s">
        <v>474</v>
      </c>
      <c r="B6" s="617">
        <v>101382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-2.1</v>
      </c>
      <c r="J5" s="611">
        <v>-4.3</v>
      </c>
      <c r="K5" s="945">
        <v>0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</v>
      </c>
      <c r="J6" s="458">
        <v>0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</v>
      </c>
      <c r="J7" s="612">
        <v>0</v>
      </c>
      <c r="K7" s="980">
        <v>0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14</v>
      </c>
      <c r="C5" s="207">
        <v>12</v>
      </c>
      <c r="G5" s="113"/>
      <c r="H5" s="174" t="s">
        <v>586</v>
      </c>
      <c r="I5" s="207">
        <v>10</v>
      </c>
      <c r="J5" s="207">
        <v>10</v>
      </c>
    </row>
    <row r="6" spans="1:13" ht="15" customHeight="1" x14ac:dyDescent="0.25">
      <c r="A6" s="175" t="s">
        <v>587</v>
      </c>
      <c r="B6" s="208">
        <v>211</v>
      </c>
      <c r="C6" s="208">
        <v>70</v>
      </c>
      <c r="G6" s="113"/>
      <c r="H6" s="175" t="s">
        <v>587</v>
      </c>
      <c r="I6" s="208">
        <v>64</v>
      </c>
      <c r="J6" s="208">
        <v>34</v>
      </c>
    </row>
    <row r="7" spans="1:13" ht="15" customHeight="1" x14ac:dyDescent="0.25">
      <c r="A7" s="175" t="s">
        <v>588</v>
      </c>
      <c r="B7" s="208">
        <v>1232</v>
      </c>
      <c r="C7" s="208">
        <v>720</v>
      </c>
      <c r="G7" s="113"/>
      <c r="H7" s="175" t="s">
        <v>588</v>
      </c>
      <c r="I7" s="208">
        <v>450</v>
      </c>
      <c r="J7" s="208">
        <v>233</v>
      </c>
    </row>
    <row r="8" spans="1:13" ht="15" customHeight="1" x14ac:dyDescent="0.25">
      <c r="A8" s="175" t="s">
        <v>589</v>
      </c>
      <c r="B8" s="208">
        <v>1443</v>
      </c>
      <c r="C8" s="208">
        <v>1407</v>
      </c>
      <c r="G8" s="113"/>
      <c r="H8" s="175" t="s">
        <v>589</v>
      </c>
      <c r="I8" s="208">
        <v>1248</v>
      </c>
      <c r="J8" s="208">
        <v>1005</v>
      </c>
    </row>
    <row r="9" spans="1:13" ht="15" customHeight="1" x14ac:dyDescent="0.25">
      <c r="A9" s="175" t="s">
        <v>590</v>
      </c>
      <c r="B9" s="208">
        <v>1810</v>
      </c>
      <c r="C9" s="208">
        <v>2763</v>
      </c>
      <c r="G9" s="113"/>
      <c r="H9" s="175" t="s">
        <v>590</v>
      </c>
      <c r="I9" s="208">
        <v>1857</v>
      </c>
      <c r="J9" s="208">
        <v>2673</v>
      </c>
    </row>
    <row r="10" spans="1:13" ht="15" customHeight="1" x14ac:dyDescent="0.25">
      <c r="A10" s="175" t="s">
        <v>591</v>
      </c>
      <c r="B10" s="208">
        <v>224</v>
      </c>
      <c r="C10" s="208">
        <v>256</v>
      </c>
      <c r="G10" s="113"/>
      <c r="H10" s="175" t="s">
        <v>591</v>
      </c>
      <c r="I10" s="208">
        <v>231</v>
      </c>
      <c r="J10" s="208">
        <v>223</v>
      </c>
    </row>
    <row r="11" spans="1:13" ht="15" customHeight="1" x14ac:dyDescent="0.25">
      <c r="A11" s="176" t="s">
        <v>592</v>
      </c>
      <c r="B11" s="209">
        <v>216</v>
      </c>
      <c r="C11" s="209">
        <v>275</v>
      </c>
      <c r="G11" s="113"/>
      <c r="H11" s="176" t="s">
        <v>592</v>
      </c>
      <c r="I11" s="209">
        <v>353</v>
      </c>
      <c r="J11" s="209">
        <v>331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14</v>
      </c>
      <c r="C17" s="178">
        <f>IF(ISBLANK(C5),"0",C5)</f>
        <v>12</v>
      </c>
      <c r="G17" s="113"/>
      <c r="H17" s="174" t="s">
        <v>586</v>
      </c>
      <c r="I17" s="177">
        <f>IF(ISBLANK(I5),"0",I5)</f>
        <v>10</v>
      </c>
      <c r="J17" s="178">
        <f>IF(ISBLANK(J5),"0",J5)</f>
        <v>10</v>
      </c>
    </row>
    <row r="18" spans="1:13" ht="15" customHeight="1" x14ac:dyDescent="0.25">
      <c r="A18" s="175" t="s">
        <v>587</v>
      </c>
      <c r="B18" s="179">
        <f t="shared" ref="B18:C18" si="0">IF(ISBLANK(B6),"0",B6)</f>
        <v>211</v>
      </c>
      <c r="C18" s="180">
        <f t="shared" si="0"/>
        <v>70</v>
      </c>
      <c r="G18" s="113"/>
      <c r="H18" s="175" t="s">
        <v>587</v>
      </c>
      <c r="I18" s="179">
        <f t="shared" ref="I18:J18" si="1">IF(ISBLANK(I6),"0",I6)</f>
        <v>64</v>
      </c>
      <c r="J18" s="180">
        <f t="shared" si="1"/>
        <v>34</v>
      </c>
    </row>
    <row r="19" spans="1:13" ht="15" customHeight="1" x14ac:dyDescent="0.25">
      <c r="A19" s="175" t="s">
        <v>588</v>
      </c>
      <c r="B19" s="179">
        <f t="shared" ref="B19:C19" si="2">IF(ISBLANK(B7),"0",B7)</f>
        <v>1232</v>
      </c>
      <c r="C19" s="180">
        <f t="shared" si="2"/>
        <v>720</v>
      </c>
      <c r="G19" s="113"/>
      <c r="H19" s="175" t="s">
        <v>588</v>
      </c>
      <c r="I19" s="179">
        <f t="shared" ref="I19:J19" si="3">IF(ISBLANK(I7),"0",I7)</f>
        <v>450</v>
      </c>
      <c r="J19" s="180">
        <f t="shared" si="3"/>
        <v>233</v>
      </c>
    </row>
    <row r="20" spans="1:13" ht="15" customHeight="1" x14ac:dyDescent="0.25">
      <c r="A20" s="175" t="s">
        <v>589</v>
      </c>
      <c r="B20" s="179">
        <f t="shared" ref="B20:C20" si="4">IF(ISBLANK(B8),"0",B8)</f>
        <v>1443</v>
      </c>
      <c r="C20" s="180">
        <f t="shared" si="4"/>
        <v>1407</v>
      </c>
      <c r="G20" s="113"/>
      <c r="H20" s="175" t="s">
        <v>589</v>
      </c>
      <c r="I20" s="179">
        <f t="shared" ref="I20:J20" si="5">IF(ISBLANK(I8),"0",I8)</f>
        <v>1248</v>
      </c>
      <c r="J20" s="180">
        <f t="shared" si="5"/>
        <v>1005</v>
      </c>
    </row>
    <row r="21" spans="1:13" ht="15" customHeight="1" x14ac:dyDescent="0.25">
      <c r="A21" s="175" t="s">
        <v>590</v>
      </c>
      <c r="B21" s="179">
        <f t="shared" ref="B21:C21" si="6">IF(ISBLANK(B9),"0",B9)</f>
        <v>1810</v>
      </c>
      <c r="C21" s="180">
        <f t="shared" si="6"/>
        <v>2763</v>
      </c>
      <c r="G21" s="113"/>
      <c r="H21" s="175" t="s">
        <v>590</v>
      </c>
      <c r="I21" s="179">
        <f t="shared" ref="I21:J21" si="7">IF(ISBLANK(I9),"0",I9)</f>
        <v>1857</v>
      </c>
      <c r="J21" s="180">
        <f t="shared" si="7"/>
        <v>2673</v>
      </c>
    </row>
    <row r="22" spans="1:13" ht="15" customHeight="1" x14ac:dyDescent="0.25">
      <c r="A22" s="175" t="s">
        <v>591</v>
      </c>
      <c r="B22" s="179">
        <f t="shared" ref="B22:C22" si="8">IF(ISBLANK(B10),"0",B10)</f>
        <v>224</v>
      </c>
      <c r="C22" s="180">
        <f t="shared" si="8"/>
        <v>256</v>
      </c>
      <c r="G22" s="113"/>
      <c r="H22" s="175" t="s">
        <v>591</v>
      </c>
      <c r="I22" s="179">
        <f t="shared" ref="I22:J22" si="9">IF(ISBLANK(I10),"0",I10)</f>
        <v>231</v>
      </c>
      <c r="J22" s="180">
        <f t="shared" si="9"/>
        <v>223</v>
      </c>
    </row>
    <row r="23" spans="1:13" ht="15" customHeight="1" x14ac:dyDescent="0.25">
      <c r="A23" s="176" t="s">
        <v>592</v>
      </c>
      <c r="B23" s="181">
        <f t="shared" ref="B23:C23" si="10">IF(ISBLANK(B11),"0",B11)</f>
        <v>216</v>
      </c>
      <c r="C23" s="182">
        <f t="shared" si="10"/>
        <v>275</v>
      </c>
      <c r="G23" s="113"/>
      <c r="H23" s="176" t="s">
        <v>592</v>
      </c>
      <c r="I23" s="181">
        <f t="shared" ref="I23:J23" si="11">IF(ISBLANK(I11),"0",I11)</f>
        <v>353</v>
      </c>
      <c r="J23" s="182">
        <f t="shared" si="11"/>
        <v>331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0.27184466019417475</v>
      </c>
      <c r="C29" s="184">
        <f>C17/SUM(C17:C23)*100</f>
        <v>0.21806287479556605</v>
      </c>
      <c r="D29" s="253"/>
      <c r="E29" s="253"/>
      <c r="G29" s="113"/>
      <c r="H29" s="174" t="s">
        <v>593</v>
      </c>
      <c r="I29" s="184">
        <f>I17/SUM(I17:I23)*100</f>
        <v>0.23736055067647754</v>
      </c>
      <c r="J29" s="184">
        <f>J17/SUM(J17:J23)*100</f>
        <v>0.22177866489243736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4.0970873786407767</v>
      </c>
      <c r="C30" s="185">
        <f>C18/SUM(C17:C23)*100</f>
        <v>1.2720334363074686</v>
      </c>
      <c r="D30" s="253"/>
      <c r="E30" s="253"/>
      <c r="G30" s="113"/>
      <c r="H30" s="175" t="s">
        <v>594</v>
      </c>
      <c r="I30" s="185">
        <f>I18/SUM(I17:I23)*100</f>
        <v>1.5191075243294565</v>
      </c>
      <c r="J30" s="185">
        <f>J18/SUM(J17:J23)*100</f>
        <v>0.75404746063428707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23.922330097087379</v>
      </c>
      <c r="C31" s="185">
        <f>C19/SUM(C17:C23)*100</f>
        <v>13.083772487733963</v>
      </c>
      <c r="D31" s="253"/>
      <c r="E31" s="253"/>
      <c r="G31" s="113"/>
      <c r="H31" s="175" t="s">
        <v>595</v>
      </c>
      <c r="I31" s="185">
        <f>I19/SUM(I17:I23)*100</f>
        <v>10.681224780441491</v>
      </c>
      <c r="J31" s="185">
        <f>J19/SUM(J17:J23)*100</f>
        <v>5.1674428919937903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28.019417475728154</v>
      </c>
      <c r="C32" s="185">
        <f>C20/SUM(C17:C23)*100</f>
        <v>25.567872069780119</v>
      </c>
      <c r="D32" s="253"/>
      <c r="E32" s="253"/>
      <c r="G32" s="113"/>
      <c r="H32" s="175" t="s">
        <v>596</v>
      </c>
      <c r="I32" s="185">
        <f>I20/SUM(I17:I23)*100</f>
        <v>29.622596724424398</v>
      </c>
      <c r="J32" s="185">
        <f>J20/SUM(J17:J23)*100</f>
        <v>22.288755821689954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35.145631067961162</v>
      </c>
      <c r="C33" s="185">
        <f>C21/SUM(C17:C23)*100</f>
        <v>50.208976921679081</v>
      </c>
      <c r="D33" s="253"/>
      <c r="E33" s="253"/>
      <c r="G33" s="113"/>
      <c r="H33" s="175" t="s">
        <v>597</v>
      </c>
      <c r="I33" s="185">
        <f>I21/SUM(I17:I23)*100</f>
        <v>44.077854260621883</v>
      </c>
      <c r="J33" s="185">
        <f>J21/SUM(J17:J23)*100</f>
        <v>59.281437125748504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4.349514563106796</v>
      </c>
      <c r="C34" s="185">
        <f>C22/SUM(C17:C23)*100</f>
        <v>4.6520079956387423</v>
      </c>
      <c r="D34" s="253"/>
      <c r="E34" s="253"/>
      <c r="G34" s="113"/>
      <c r="H34" s="175" t="s">
        <v>598</v>
      </c>
      <c r="I34" s="185">
        <f>I22/SUM(I17:I23)*100</f>
        <v>5.4830287206266322</v>
      </c>
      <c r="J34" s="185">
        <f>J22/SUM(J17:J23)*100</f>
        <v>4.9456642271013527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4.1941747572815533</v>
      </c>
      <c r="C35" s="186">
        <f>C23/SUM(C17:C23)*100</f>
        <v>4.9972742140650555</v>
      </c>
      <c r="D35" s="253"/>
      <c r="E35" s="253"/>
      <c r="G35" s="113"/>
      <c r="H35" s="176" t="s">
        <v>599</v>
      </c>
      <c r="I35" s="186">
        <f>I23/SUM(I17:I23)*100</f>
        <v>8.3788274388796591</v>
      </c>
      <c r="J35" s="186">
        <f>J23/SUM(J17:J23)*100</f>
        <v>7.3408738079396771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0.27184466019417475</v>
      </c>
      <c r="C41" s="184">
        <f t="shared" si="12"/>
        <v>0.21806287479556605</v>
      </c>
      <c r="G41" s="113"/>
      <c r="H41" s="174" t="s">
        <v>601</v>
      </c>
      <c r="I41" s="184">
        <f t="shared" ref="I41:J41" si="13">I29</f>
        <v>0.23736055067647754</v>
      </c>
      <c r="J41" s="184">
        <f t="shared" si="13"/>
        <v>0.22177866489243736</v>
      </c>
    </row>
    <row r="42" spans="1:12" x14ac:dyDescent="0.25">
      <c r="A42" s="175" t="s">
        <v>602</v>
      </c>
      <c r="B42" s="185">
        <f t="shared" si="12"/>
        <v>4.0970873786407767</v>
      </c>
      <c r="C42" s="185">
        <f t="shared" si="12"/>
        <v>1.2720334363074686</v>
      </c>
      <c r="G42" s="113"/>
      <c r="H42" s="175" t="s">
        <v>602</v>
      </c>
      <c r="I42" s="185">
        <f t="shared" ref="I42:J42" si="14">I30</f>
        <v>1.5191075243294565</v>
      </c>
      <c r="J42" s="185">
        <f t="shared" si="14"/>
        <v>0.75404746063428707</v>
      </c>
    </row>
    <row r="43" spans="1:12" x14ac:dyDescent="0.25">
      <c r="A43" s="175" t="s">
        <v>603</v>
      </c>
      <c r="B43" s="185">
        <f t="shared" si="12"/>
        <v>23.922330097087379</v>
      </c>
      <c r="C43" s="185">
        <f t="shared" si="12"/>
        <v>13.083772487733963</v>
      </c>
      <c r="G43" s="113"/>
      <c r="H43" s="175" t="s">
        <v>603</v>
      </c>
      <c r="I43" s="185">
        <f t="shared" ref="I43:J43" si="15">I31</f>
        <v>10.681224780441491</v>
      </c>
      <c r="J43" s="185">
        <f t="shared" si="15"/>
        <v>5.1674428919937903</v>
      </c>
    </row>
    <row r="44" spans="1:12" x14ac:dyDescent="0.25">
      <c r="A44" s="175" t="s">
        <v>604</v>
      </c>
      <c r="B44" s="185">
        <f t="shared" si="12"/>
        <v>28.019417475728154</v>
      </c>
      <c r="C44" s="185">
        <f t="shared" si="12"/>
        <v>25.567872069780119</v>
      </c>
      <c r="G44" s="113"/>
      <c r="H44" s="175" t="s">
        <v>604</v>
      </c>
      <c r="I44" s="185">
        <f t="shared" ref="I44:J44" si="16">I32</f>
        <v>29.622596724424398</v>
      </c>
      <c r="J44" s="185">
        <f t="shared" si="16"/>
        <v>22.288755821689954</v>
      </c>
    </row>
    <row r="45" spans="1:12" x14ac:dyDescent="0.25">
      <c r="A45" s="175" t="s">
        <v>605</v>
      </c>
      <c r="B45" s="185">
        <f t="shared" si="12"/>
        <v>35.145631067961162</v>
      </c>
      <c r="C45" s="185">
        <f t="shared" si="12"/>
        <v>50.208976921679081</v>
      </c>
      <c r="G45" s="113"/>
      <c r="H45" s="175" t="s">
        <v>605</v>
      </c>
      <c r="I45" s="185">
        <f t="shared" ref="I45:J45" si="17">I33</f>
        <v>44.077854260621883</v>
      </c>
      <c r="J45" s="185">
        <f t="shared" si="17"/>
        <v>59.281437125748504</v>
      </c>
    </row>
    <row r="46" spans="1:12" x14ac:dyDescent="0.25">
      <c r="A46" s="175" t="s">
        <v>606</v>
      </c>
      <c r="B46" s="185">
        <f t="shared" si="12"/>
        <v>4.349514563106796</v>
      </c>
      <c r="C46" s="185">
        <f t="shared" si="12"/>
        <v>4.6520079956387423</v>
      </c>
      <c r="G46" s="113"/>
      <c r="H46" s="175" t="s">
        <v>606</v>
      </c>
      <c r="I46" s="185">
        <f t="shared" ref="I46:J46" si="18">I34</f>
        <v>5.4830287206266322</v>
      </c>
      <c r="J46" s="185">
        <f t="shared" si="18"/>
        <v>4.9456642271013527</v>
      </c>
    </row>
    <row r="47" spans="1:12" x14ac:dyDescent="0.25">
      <c r="A47" s="176" t="s">
        <v>607</v>
      </c>
      <c r="B47" s="186">
        <f t="shared" si="12"/>
        <v>4.1941747572815533</v>
      </c>
      <c r="C47" s="186">
        <f t="shared" si="12"/>
        <v>4.9972742140650555</v>
      </c>
      <c r="G47" s="113"/>
      <c r="H47" s="176" t="s">
        <v>607</v>
      </c>
      <c r="I47" s="186">
        <f t="shared" ref="I47:J47" si="19">I35</f>
        <v>8.3788274388796591</v>
      </c>
      <c r="J47" s="186">
        <f t="shared" si="19"/>
        <v>7.3408738079396771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3680</v>
      </c>
      <c r="C5" s="207">
        <v>3680</v>
      </c>
      <c r="D5" s="253"/>
      <c r="E5" s="253"/>
      <c r="F5" s="1003"/>
      <c r="H5" s="174" t="s">
        <v>624</v>
      </c>
      <c r="I5" s="207">
        <v>1991</v>
      </c>
      <c r="J5" s="207">
        <v>1973</v>
      </c>
    </row>
    <row r="6" spans="1:10" ht="15" customHeight="1" x14ac:dyDescent="0.25">
      <c r="A6" s="175" t="s">
        <v>625</v>
      </c>
      <c r="B6" s="208">
        <v>580</v>
      </c>
      <c r="C6" s="208">
        <v>690</v>
      </c>
      <c r="D6" s="253"/>
      <c r="E6" s="253"/>
      <c r="F6" s="1003"/>
      <c r="H6" s="175" t="s">
        <v>625</v>
      </c>
      <c r="I6" s="208">
        <v>1040</v>
      </c>
      <c r="J6" s="208">
        <v>1260</v>
      </c>
    </row>
    <row r="7" spans="1:10" ht="15" customHeight="1" x14ac:dyDescent="0.25">
      <c r="A7" s="176" t="s">
        <v>626</v>
      </c>
      <c r="B7" s="209">
        <v>890</v>
      </c>
      <c r="C7" s="209">
        <v>1133</v>
      </c>
      <c r="D7" s="253"/>
      <c r="E7" s="253"/>
      <c r="F7" s="1003"/>
      <c r="H7" s="175" t="s">
        <v>626</v>
      </c>
      <c r="I7" s="208">
        <v>1172</v>
      </c>
      <c r="J7" s="208">
        <v>1263</v>
      </c>
    </row>
    <row r="8" spans="1:10" x14ac:dyDescent="0.25">
      <c r="D8" s="253"/>
      <c r="E8" s="253"/>
      <c r="F8" s="1003"/>
      <c r="H8" s="176" t="s">
        <v>2351</v>
      </c>
      <c r="I8" s="209">
        <v>10</v>
      </c>
      <c r="J8" s="209">
        <v>13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3680</v>
      </c>
      <c r="C13" s="178">
        <f>IF(ISBLANK(C5),"0",C5)</f>
        <v>3680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580</v>
      </c>
      <c r="C14" s="180">
        <f t="shared" si="0"/>
        <v>690</v>
      </c>
      <c r="D14" s="253"/>
      <c r="E14" s="253"/>
      <c r="F14" s="1003"/>
      <c r="H14" s="174" t="s">
        <v>624</v>
      </c>
      <c r="I14" s="177">
        <f>IF(ISBLANK(I5),"0",I5)</f>
        <v>1991</v>
      </c>
      <c r="J14" s="178">
        <f>IF(ISBLANK(J5),"0",J5)</f>
        <v>1973</v>
      </c>
    </row>
    <row r="15" spans="1:10" ht="15" customHeight="1" x14ac:dyDescent="0.25">
      <c r="A15" s="176" t="s">
        <v>626</v>
      </c>
      <c r="B15" s="181">
        <f t="shared" si="0"/>
        <v>890</v>
      </c>
      <c r="C15" s="182">
        <f t="shared" si="0"/>
        <v>1133</v>
      </c>
      <c r="D15" s="253"/>
      <c r="E15" s="253"/>
      <c r="F15" s="1003"/>
      <c r="H15" s="175" t="s">
        <v>625</v>
      </c>
      <c r="I15" s="179">
        <f t="shared" ref="I15:J15" si="1">IF(ISBLANK(I6),"0",I6)</f>
        <v>1040</v>
      </c>
      <c r="J15" s="180">
        <f t="shared" si="1"/>
        <v>1260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1172</v>
      </c>
      <c r="J16" s="180">
        <f t="shared" si="2"/>
        <v>1263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10</v>
      </c>
      <c r="J17" s="182">
        <f t="shared" si="3"/>
        <v>13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71.456310679611647</v>
      </c>
      <c r="C21" s="184">
        <f>C13/SUM(C13:C15)*100</f>
        <v>66.872614937306935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11.262135922330096</v>
      </c>
      <c r="C22" s="185">
        <f>C14/SUM(C13:C15)*100</f>
        <v>12.538615300745048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17.281553398058254</v>
      </c>
      <c r="C23" s="186">
        <f>C15/SUM(C13:C15)*100</f>
        <v>20.588769761948029</v>
      </c>
      <c r="D23" s="253"/>
      <c r="E23" s="253"/>
      <c r="F23" s="1003"/>
      <c r="H23" s="174" t="s">
        <v>629</v>
      </c>
      <c r="I23" s="184">
        <f>I14/SUM(I14:I17)*100</f>
        <v>47.258485639686683</v>
      </c>
      <c r="J23" s="184">
        <f>J14/SUM(J14:J17)*100</f>
        <v>43.756930583277885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24.685497270353668</v>
      </c>
      <c r="J24" s="185">
        <f>J15/SUM(J14:J17)*100</f>
        <v>27.944111776447105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27.818656539283172</v>
      </c>
      <c r="J25" s="185">
        <f>J16/SUM(J14:J17)*100</f>
        <v>28.010645375914837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0.23736055067647754</v>
      </c>
      <c r="J26" s="186">
        <f>J17/SUM(J14:J17)*100</f>
        <v>0.28831226436016855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71.456310679611647</v>
      </c>
      <c r="C29" s="189">
        <f t="shared" si="4"/>
        <v>66.872614937306935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11.262135922330096</v>
      </c>
      <c r="C30" s="192">
        <f t="shared" si="4"/>
        <v>12.538615300745048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17.281553398058254</v>
      </c>
      <c r="C31" s="195">
        <f t="shared" si="4"/>
        <v>20.588769761948029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47.258485639686683</v>
      </c>
      <c r="J32" s="189">
        <f>J23</f>
        <v>43.756930583277885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24.685497270353668</v>
      </c>
      <c r="J33" s="192">
        <f t="shared" si="5"/>
        <v>27.944111776447105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27.818656539283172</v>
      </c>
      <c r="J34" s="192">
        <f t="shared" si="6"/>
        <v>28.010645375914837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0.23736055067647754</v>
      </c>
      <c r="J35" s="195">
        <f t="shared" si="7"/>
        <v>0.28831226436016855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517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46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9993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19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7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20.9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-13.9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72.900000000000006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47.7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220.7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1</v>
      </c>
      <c r="C5" s="655">
        <v>3</v>
      </c>
      <c r="E5" s="28"/>
      <c r="J5" s="654" t="s">
        <v>542</v>
      </c>
      <c r="K5" s="669">
        <f>IF(ISBLANK(B5),"",B5)</f>
        <v>1</v>
      </c>
      <c r="L5" s="618">
        <f>IF(ISBLANK(C5),"",C5)</f>
        <v>3</v>
      </c>
      <c r="N5" s="28"/>
    </row>
    <row r="6" spans="1:15" x14ac:dyDescent="0.25">
      <c r="A6" s="656" t="s">
        <v>543</v>
      </c>
      <c r="B6" s="657">
        <v>6</v>
      </c>
      <c r="C6" s="657">
        <v>3</v>
      </c>
      <c r="E6" s="44"/>
      <c r="J6" s="656" t="s">
        <v>543</v>
      </c>
      <c r="K6" s="670">
        <f t="shared" ref="K6:K10" si="0">IF(ISBLANK(B6),"",B6)</f>
        <v>6</v>
      </c>
      <c r="L6" s="619">
        <f t="shared" ref="L6:L10" si="1">IF(ISBLANK(C6),"",C6)</f>
        <v>3</v>
      </c>
      <c r="N6" s="44"/>
    </row>
    <row r="7" spans="1:15" x14ac:dyDescent="0.25">
      <c r="A7" s="656" t="s">
        <v>641</v>
      </c>
      <c r="B7" s="657">
        <v>12</v>
      </c>
      <c r="C7" s="657">
        <v>18</v>
      </c>
      <c r="E7" s="44"/>
      <c r="J7" s="656" t="s">
        <v>641</v>
      </c>
      <c r="K7" s="670">
        <f t="shared" si="0"/>
        <v>12</v>
      </c>
      <c r="L7" s="619">
        <f t="shared" si="1"/>
        <v>18</v>
      </c>
      <c r="N7" s="44"/>
    </row>
    <row r="8" spans="1:15" x14ac:dyDescent="0.25">
      <c r="A8" s="650" t="s">
        <v>642</v>
      </c>
      <c r="B8" s="651">
        <v>12</v>
      </c>
      <c r="C8" s="651">
        <v>8</v>
      </c>
      <c r="E8" s="21"/>
      <c r="J8" s="650" t="s">
        <v>642</v>
      </c>
      <c r="K8" s="670">
        <f t="shared" si="0"/>
        <v>12</v>
      </c>
      <c r="L8" s="619">
        <f t="shared" si="1"/>
        <v>8</v>
      </c>
      <c r="N8" s="21"/>
    </row>
    <row r="9" spans="1:15" x14ac:dyDescent="0.25">
      <c r="A9" s="650" t="s">
        <v>643</v>
      </c>
      <c r="B9" s="651">
        <v>19</v>
      </c>
      <c r="C9" s="651">
        <v>12</v>
      </c>
      <c r="E9" s="21"/>
      <c r="J9" s="650" t="s">
        <v>643</v>
      </c>
      <c r="K9" s="670">
        <f t="shared" si="0"/>
        <v>19</v>
      </c>
      <c r="L9" s="619">
        <f t="shared" si="1"/>
        <v>12</v>
      </c>
      <c r="N9" s="21"/>
    </row>
    <row r="10" spans="1:15" x14ac:dyDescent="0.25">
      <c r="A10" s="652" t="s">
        <v>365</v>
      </c>
      <c r="B10" s="653">
        <v>147</v>
      </c>
      <c r="C10" s="653">
        <v>19</v>
      </c>
      <c r="J10" s="652" t="s">
        <v>365</v>
      </c>
      <c r="K10" s="671">
        <f t="shared" si="0"/>
        <v>147</v>
      </c>
      <c r="L10" s="620">
        <f t="shared" si="1"/>
        <v>19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3.65</v>
      </c>
      <c r="C15" s="197"/>
      <c r="D15" s="253"/>
      <c r="E15" s="211"/>
      <c r="F15" s="253"/>
      <c r="G15" s="253"/>
      <c r="J15" s="673" t="s">
        <v>488</v>
      </c>
      <c r="K15" s="674">
        <f>B15</f>
        <v>3.65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1.0900000000000001</v>
      </c>
      <c r="C16" s="197"/>
      <c r="D16" s="253"/>
      <c r="E16" s="254"/>
      <c r="F16" s="253"/>
      <c r="G16" s="253"/>
      <c r="J16" s="675" t="s">
        <v>489</v>
      </c>
      <c r="K16" s="676">
        <f>B16</f>
        <v>1.0900000000000001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1.64</v>
      </c>
      <c r="C18" s="197"/>
      <c r="D18" s="255"/>
      <c r="E18" s="256"/>
      <c r="F18" s="253"/>
      <c r="G18" s="253"/>
      <c r="J18" s="678" t="s">
        <v>501</v>
      </c>
      <c r="K18" s="674">
        <f>B18</f>
        <v>1.64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3.67</v>
      </c>
      <c r="C19" s="198"/>
      <c r="D19" s="255"/>
      <c r="E19" s="256"/>
      <c r="F19" s="253"/>
      <c r="G19" s="253"/>
      <c r="J19" s="672" t="s">
        <v>502</v>
      </c>
      <c r="K19" s="676">
        <f>B19</f>
        <v>3.67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2.33</v>
      </c>
      <c r="C21" s="253"/>
      <c r="D21" s="253"/>
      <c r="E21" s="253"/>
      <c r="F21" s="253"/>
      <c r="G21" s="253"/>
      <c r="J21" s="661" t="s">
        <v>498</v>
      </c>
      <c r="K21" s="679">
        <f>B21</f>
        <v>2.33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</v>
      </c>
      <c r="C32" s="655">
        <v>1</v>
      </c>
      <c r="E32" s="28"/>
      <c r="J32" s="654" t="s">
        <v>542</v>
      </c>
      <c r="K32" s="669">
        <f>IF(ISBLANK(B32),"",B32)</f>
        <v>1</v>
      </c>
      <c r="L32" s="618">
        <f>IF(ISBLANK(C32),"",C32)</f>
        <v>1</v>
      </c>
      <c r="N32" s="28"/>
    </row>
    <row r="33" spans="1:15" x14ac:dyDescent="0.25">
      <c r="A33" s="656" t="s">
        <v>543</v>
      </c>
      <c r="B33" s="657">
        <v>0</v>
      </c>
      <c r="C33" s="657">
        <v>1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1</v>
      </c>
      <c r="N33" s="44"/>
    </row>
    <row r="34" spans="1:15" x14ac:dyDescent="0.25">
      <c r="A34" s="656" t="s">
        <v>641</v>
      </c>
      <c r="B34" s="657">
        <v>4</v>
      </c>
      <c r="C34" s="657">
        <v>10</v>
      </c>
      <c r="E34" s="44"/>
      <c r="J34" s="656" t="s">
        <v>641</v>
      </c>
      <c r="K34" s="670">
        <f t="shared" si="2"/>
        <v>4</v>
      </c>
      <c r="L34" s="619">
        <f t="shared" si="3"/>
        <v>10</v>
      </c>
      <c r="N34" s="44"/>
    </row>
    <row r="35" spans="1:15" x14ac:dyDescent="0.25">
      <c r="A35" s="650" t="s">
        <v>642</v>
      </c>
      <c r="B35" s="651">
        <v>7</v>
      </c>
      <c r="C35" s="651">
        <v>7</v>
      </c>
      <c r="E35" s="21"/>
      <c r="J35" s="650" t="s">
        <v>642</v>
      </c>
      <c r="K35" s="670">
        <f t="shared" si="2"/>
        <v>7</v>
      </c>
      <c r="L35" s="619">
        <f t="shared" si="3"/>
        <v>7</v>
      </c>
      <c r="N35" s="21"/>
    </row>
    <row r="36" spans="1:15" x14ac:dyDescent="0.25">
      <c r="A36" s="650" t="s">
        <v>643</v>
      </c>
      <c r="B36" s="651">
        <v>11</v>
      </c>
      <c r="C36" s="651">
        <v>5</v>
      </c>
      <c r="E36" s="21"/>
      <c r="J36" s="650" t="s">
        <v>643</v>
      </c>
      <c r="K36" s="670">
        <f t="shared" si="2"/>
        <v>11</v>
      </c>
      <c r="L36" s="619">
        <f t="shared" si="3"/>
        <v>5</v>
      </c>
      <c r="N36" s="21"/>
    </row>
    <row r="37" spans="1:15" x14ac:dyDescent="0.25">
      <c r="A37" s="652" t="s">
        <v>365</v>
      </c>
      <c r="B37" s="653">
        <v>25</v>
      </c>
      <c r="C37" s="653">
        <v>5</v>
      </c>
      <c r="J37" s="652" t="s">
        <v>365</v>
      </c>
      <c r="K37" s="671">
        <f t="shared" si="2"/>
        <v>25</v>
      </c>
      <c r="L37" s="620">
        <f t="shared" si="3"/>
        <v>5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1.0900000000000001</v>
      </c>
      <c r="C42" s="197"/>
      <c r="D42" s="253"/>
      <c r="E42" s="211"/>
      <c r="F42" s="253"/>
      <c r="G42" s="253"/>
      <c r="J42" s="673" t="s">
        <v>488</v>
      </c>
      <c r="K42" s="674">
        <f>B42</f>
        <v>1.0900000000000001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0.61</v>
      </c>
      <c r="C43" s="197"/>
      <c r="D43" s="253"/>
      <c r="E43" s="254"/>
      <c r="F43" s="253"/>
      <c r="G43" s="253"/>
      <c r="J43" s="675" t="s">
        <v>489</v>
      </c>
      <c r="K43" s="676">
        <f>B43</f>
        <v>0.61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0.77</v>
      </c>
      <c r="C45" s="197"/>
      <c r="D45" s="255"/>
      <c r="E45" s="256"/>
      <c r="F45" s="253"/>
      <c r="G45" s="253"/>
      <c r="J45" s="678" t="s">
        <v>501</v>
      </c>
      <c r="K45" s="674">
        <f>B45</f>
        <v>0.77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1.01</v>
      </c>
      <c r="C46" s="198"/>
      <c r="D46" s="255"/>
      <c r="E46" s="256"/>
      <c r="F46" s="253"/>
      <c r="G46" s="253"/>
      <c r="J46" s="672" t="s">
        <v>502</v>
      </c>
      <c r="K46" s="676">
        <f>B46</f>
        <v>1.01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0.84</v>
      </c>
      <c r="C48" s="253"/>
      <c r="D48" s="253"/>
      <c r="E48" s="253"/>
      <c r="F48" s="253"/>
      <c r="G48" s="253"/>
      <c r="J48" s="661" t="s">
        <v>498</v>
      </c>
      <c r="K48" s="679">
        <f>B48</f>
        <v>0.84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1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1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1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19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1.9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1.8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0.8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0.24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122.5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1.08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90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82.7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202815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20296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4</v>
      </c>
      <c r="C4" s="600">
        <v>54.8</v>
      </c>
      <c r="D4" s="600">
        <v>124.7</v>
      </c>
      <c r="E4" s="600">
        <v>1.1000000000000001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5</v>
      </c>
      <c r="C5" s="602">
        <v>58.1</v>
      </c>
      <c r="D5" s="751">
        <v>94.2</v>
      </c>
      <c r="E5" s="751">
        <v>1.17</v>
      </c>
      <c r="G5" s="647" t="s">
        <v>446</v>
      </c>
      <c r="H5" s="648">
        <f>IF(ISBLANK(B4),"",B4)</f>
        <v>4</v>
      </c>
      <c r="I5" s="648">
        <f>IF(ISBLANK(B5),"",B5)</f>
        <v>5</v>
      </c>
      <c r="J5" s="649">
        <f>IF(ISBLANK(B6),"",B6)</f>
        <v>4</v>
      </c>
      <c r="K5" s="569"/>
    </row>
    <row r="6" spans="1:11" x14ac:dyDescent="0.25">
      <c r="A6" s="218">
        <v>2022</v>
      </c>
      <c r="B6" s="601">
        <v>4</v>
      </c>
      <c r="C6" s="602">
        <v>56.3</v>
      </c>
      <c r="D6" s="959">
        <v>122.5</v>
      </c>
      <c r="E6" s="959">
        <v>1.08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54.8</v>
      </c>
      <c r="I9" s="648">
        <f>IF(ISBLANK(C5),"",C5)</f>
        <v>58.1</v>
      </c>
      <c r="J9" s="649">
        <f>IF(ISBLANK(C6),"",C6)</f>
        <v>56.3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19</v>
      </c>
      <c r="C4" s="643">
        <v>1.8</v>
      </c>
      <c r="D4" s="643">
        <v>1.6</v>
      </c>
      <c r="E4" s="643">
        <v>0.45</v>
      </c>
      <c r="F4" s="643">
        <v>1</v>
      </c>
      <c r="G4" s="643">
        <v>1.9</v>
      </c>
      <c r="H4" s="1066"/>
      <c r="I4" s="253"/>
      <c r="J4" s="253"/>
      <c r="K4" s="253"/>
    </row>
    <row r="5" spans="1:11" x14ac:dyDescent="0.25">
      <c r="A5" s="480">
        <v>2021</v>
      </c>
      <c r="B5" s="602">
        <v>19</v>
      </c>
      <c r="C5" s="602">
        <v>1.8</v>
      </c>
      <c r="D5" s="602">
        <v>1.7</v>
      </c>
      <c r="E5" s="602">
        <v>0.46</v>
      </c>
      <c r="F5" s="602">
        <v>1.1000000000000001</v>
      </c>
      <c r="G5" s="602">
        <v>1.9</v>
      </c>
      <c r="H5" s="1066"/>
      <c r="I5" s="253"/>
      <c r="J5" s="253"/>
      <c r="K5" s="253"/>
    </row>
    <row r="6" spans="1:11" x14ac:dyDescent="0.25">
      <c r="A6" s="360">
        <v>2022</v>
      </c>
      <c r="B6" s="602">
        <v>19</v>
      </c>
      <c r="C6" s="602">
        <v>1.9</v>
      </c>
      <c r="D6" s="602">
        <v>1.8</v>
      </c>
      <c r="E6" s="602">
        <v>0.24</v>
      </c>
      <c r="F6" s="602">
        <v>0.8</v>
      </c>
      <c r="G6" s="602">
        <v>2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97.5</v>
      </c>
      <c r="C5" s="602">
        <v>86.3</v>
      </c>
      <c r="D5" s="602">
        <v>2</v>
      </c>
      <c r="E5" s="602">
        <v>19</v>
      </c>
      <c r="F5" s="253"/>
      <c r="G5" s="253"/>
      <c r="H5" s="253"/>
    </row>
    <row r="6" spans="1:8" x14ac:dyDescent="0.25">
      <c r="A6" s="360">
        <v>2021</v>
      </c>
      <c r="B6" s="602">
        <v>100</v>
      </c>
      <c r="C6" s="602">
        <v>100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90</v>
      </c>
      <c r="C7" s="1067">
        <v>82.7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19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3303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33.1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7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472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1417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20686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2070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3020</v>
      </c>
      <c r="C5" s="1034">
        <v>1506</v>
      </c>
      <c r="D5" s="600">
        <v>1514</v>
      </c>
      <c r="G5" s="871" t="s">
        <v>126</v>
      </c>
      <c r="H5" s="637">
        <f>IF(ISBLANK(D7),"",D7)</f>
        <v>1668</v>
      </c>
    </row>
    <row r="6" spans="1:17" x14ac:dyDescent="0.25">
      <c r="A6" s="641">
        <v>2021</v>
      </c>
      <c r="B6" s="1034">
        <v>3185</v>
      </c>
      <c r="C6" s="1034">
        <v>1574</v>
      </c>
      <c r="D6" s="602">
        <v>1611</v>
      </c>
      <c r="G6" s="635" t="s">
        <v>127</v>
      </c>
      <c r="H6" s="623">
        <f>IF(ISBLANK(C7),"",C7)</f>
        <v>1635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3303</v>
      </c>
      <c r="C7" s="1034">
        <v>1635</v>
      </c>
      <c r="D7" s="617">
        <v>1668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1668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1635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8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2.7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2.7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0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13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0.5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8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610</v>
      </c>
      <c r="C6" s="55">
        <v>313</v>
      </c>
      <c r="D6" s="55">
        <v>297</v>
      </c>
      <c r="E6" s="70">
        <v>694</v>
      </c>
      <c r="F6" s="55">
        <v>364</v>
      </c>
      <c r="G6" s="110">
        <v>330</v>
      </c>
      <c r="H6" s="55">
        <v>422</v>
      </c>
      <c r="I6" s="55">
        <v>215</v>
      </c>
      <c r="J6" s="55">
        <v>207</v>
      </c>
      <c r="K6" s="70">
        <v>1630</v>
      </c>
      <c r="L6" s="55">
        <v>841</v>
      </c>
      <c r="M6" s="110">
        <v>789</v>
      </c>
      <c r="N6" s="70">
        <v>1576</v>
      </c>
      <c r="O6" s="55">
        <v>843</v>
      </c>
      <c r="P6" s="110">
        <v>733</v>
      </c>
      <c r="Q6" s="70">
        <v>6380</v>
      </c>
      <c r="R6" s="55">
        <v>3422</v>
      </c>
      <c r="S6" s="110">
        <v>2958</v>
      </c>
      <c r="T6" s="70">
        <v>10523</v>
      </c>
      <c r="U6" s="55">
        <v>5485</v>
      </c>
      <c r="V6" s="160">
        <v>5038</v>
      </c>
    </row>
    <row r="7" spans="1:22" x14ac:dyDescent="0.25">
      <c r="A7" s="286">
        <v>2021</v>
      </c>
      <c r="B7" s="167">
        <v>600</v>
      </c>
      <c r="C7" s="94">
        <v>313</v>
      </c>
      <c r="D7" s="94">
        <v>287</v>
      </c>
      <c r="E7" s="167">
        <v>689</v>
      </c>
      <c r="F7" s="94">
        <v>354</v>
      </c>
      <c r="G7" s="169">
        <v>335</v>
      </c>
      <c r="H7" s="94">
        <v>421</v>
      </c>
      <c r="I7" s="94">
        <v>215</v>
      </c>
      <c r="J7" s="94">
        <v>206</v>
      </c>
      <c r="K7" s="167">
        <v>1613</v>
      </c>
      <c r="L7" s="94">
        <v>833</v>
      </c>
      <c r="M7" s="169">
        <v>780</v>
      </c>
      <c r="N7" s="167">
        <v>1548</v>
      </c>
      <c r="O7" s="94">
        <v>824</v>
      </c>
      <c r="P7" s="169">
        <v>724</v>
      </c>
      <c r="Q7" s="167">
        <v>6223</v>
      </c>
      <c r="R7" s="94">
        <v>3334</v>
      </c>
      <c r="S7" s="169">
        <v>2889</v>
      </c>
      <c r="T7" s="212">
        <v>10325</v>
      </c>
      <c r="U7" s="58">
        <v>5381</v>
      </c>
      <c r="V7" s="160">
        <v>4944</v>
      </c>
    </row>
    <row r="8" spans="1:22" x14ac:dyDescent="0.25">
      <c r="A8" s="219">
        <v>2022</v>
      </c>
      <c r="B8" s="72">
        <v>568</v>
      </c>
      <c r="C8" s="61">
        <v>300</v>
      </c>
      <c r="D8" s="61">
        <v>268</v>
      </c>
      <c r="E8" s="72">
        <v>665</v>
      </c>
      <c r="F8" s="61">
        <v>333</v>
      </c>
      <c r="G8" s="111">
        <v>332</v>
      </c>
      <c r="H8" s="61">
        <v>365</v>
      </c>
      <c r="I8" s="61">
        <v>188</v>
      </c>
      <c r="J8" s="61">
        <v>177</v>
      </c>
      <c r="K8" s="72">
        <v>1498</v>
      </c>
      <c r="L8" s="61">
        <v>772</v>
      </c>
      <c r="M8" s="111">
        <v>726</v>
      </c>
      <c r="N8" s="72">
        <v>1375</v>
      </c>
      <c r="O8" s="61">
        <v>723</v>
      </c>
      <c r="P8" s="111">
        <v>652</v>
      </c>
      <c r="Q8" s="72">
        <v>5906</v>
      </c>
      <c r="R8" s="61">
        <v>3124</v>
      </c>
      <c r="S8" s="111">
        <v>2782</v>
      </c>
      <c r="T8" s="72">
        <v>9993</v>
      </c>
      <c r="U8" s="61">
        <v>5158</v>
      </c>
      <c r="V8" s="111">
        <v>4835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568</v>
      </c>
      <c r="C15" s="172">
        <f>E8</f>
        <v>665</v>
      </c>
      <c r="D15" s="172">
        <f>H8</f>
        <v>365</v>
      </c>
      <c r="E15" s="172">
        <f>K8</f>
        <v>1498</v>
      </c>
      <c r="F15" s="172">
        <f>N8</f>
        <v>1375</v>
      </c>
      <c r="G15" s="172">
        <f>Q8</f>
        <v>5906</v>
      </c>
      <c r="H15" s="334">
        <f>T8</f>
        <v>9993</v>
      </c>
      <c r="M15" s="172">
        <f>K8</f>
        <v>1498</v>
      </c>
      <c r="N15" s="172">
        <f>H15-E15-O15</f>
        <v>5641</v>
      </c>
      <c r="O15" s="172">
        <f>H15-(B15+C15+G15)</f>
        <v>2854</v>
      </c>
      <c r="P15" s="29"/>
      <c r="Q15" s="100">
        <f>M15/H15*100</f>
        <v>14.99049334534174</v>
      </c>
      <c r="R15" s="100">
        <f>N15/H15*100</f>
        <v>56.449514660262182</v>
      </c>
      <c r="S15" s="100">
        <f>O15/H15*100</f>
        <v>28.559991994396078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14.99049334534174</v>
      </c>
      <c r="R18" s="100">
        <f>N15/H15*100</f>
        <v>56.449514660262182</v>
      </c>
      <c r="S18" s="100">
        <f>O15/H15*100</f>
        <v>28.559991994396078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0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23.3</v>
      </c>
      <c r="C24" s="361"/>
      <c r="D24" s="361"/>
      <c r="E24" s="167">
        <v>23.3</v>
      </c>
      <c r="F24" s="361"/>
      <c r="G24" s="362"/>
      <c r="H24" s="167">
        <v>23.26</v>
      </c>
      <c r="I24" s="94">
        <v>21.74</v>
      </c>
      <c r="J24" s="169">
        <v>25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14.1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25</v>
      </c>
      <c r="C33" s="853">
        <f t="shared" ref="C33:C34" si="2">IF(ISBLANK(I24),"",I24)</f>
        <v>21.74</v>
      </c>
      <c r="F33" s="701">
        <f t="shared" ref="F33:F34" si="3">A24</f>
        <v>2021</v>
      </c>
      <c r="G33" s="853">
        <f t="shared" ref="G33:G34" si="4">IF(ISBLANK(J24),"",J24)</f>
        <v>25</v>
      </c>
      <c r="H33" s="853">
        <f t="shared" ref="H33:H34" si="5">IF(ISBLANK(I24),"",I24)</f>
        <v>21.74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7</v>
      </c>
      <c r="C4" s="600">
        <v>0</v>
      </c>
      <c r="D4" s="600">
        <v>2</v>
      </c>
      <c r="E4" s="599">
        <v>0</v>
      </c>
      <c r="F4" s="600">
        <v>5.6</v>
      </c>
      <c r="G4" s="600">
        <v>1.2</v>
      </c>
    </row>
    <row r="5" spans="1:10" x14ac:dyDescent="0.25">
      <c r="A5" s="286">
        <v>2022</v>
      </c>
      <c r="B5" s="751">
        <v>4</v>
      </c>
      <c r="C5" s="751">
        <v>0</v>
      </c>
      <c r="D5" s="751">
        <v>0</v>
      </c>
      <c r="E5" s="753">
        <v>0</v>
      </c>
      <c r="F5" s="751">
        <v>2.7</v>
      </c>
      <c r="G5" s="751">
        <v>0</v>
      </c>
    </row>
    <row r="6" spans="1:10" x14ac:dyDescent="0.25">
      <c r="A6" s="218">
        <v>2023</v>
      </c>
      <c r="B6" s="752">
        <v>8</v>
      </c>
      <c r="C6" s="752">
        <v>0</v>
      </c>
      <c r="D6" s="752">
        <v>0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7</v>
      </c>
      <c r="C11" s="80">
        <f>IF(ISBLANK(D4),"",D4)</f>
        <v>2</v>
      </c>
      <c r="E11" s="103">
        <f>A4</f>
        <v>2021</v>
      </c>
      <c r="F11" s="80">
        <f>IF(ISBLANK(B4),"",B4)</f>
        <v>7</v>
      </c>
      <c r="G11" s="80">
        <f>IF(ISBLANK(D4),"",D4)</f>
        <v>2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4</v>
      </c>
      <c r="C12" s="80">
        <f>IF(ISBLANK(D5),"",D5)</f>
        <v>0</v>
      </c>
      <c r="E12" s="103">
        <f t="shared" ref="E12:E13" si="1">A5</f>
        <v>2022</v>
      </c>
      <c r="F12" s="80">
        <f t="shared" ref="F12:F13" si="2">IF(ISBLANK(B5),"",B5)</f>
        <v>4</v>
      </c>
      <c r="G12" s="80">
        <f t="shared" ref="G12:G13" si="3">IF(ISBLANK(D5),"",D5)</f>
        <v>0</v>
      </c>
    </row>
    <row r="13" spans="1:10" x14ac:dyDescent="0.25">
      <c r="A13" s="155">
        <f t="shared" si="0"/>
        <v>2023</v>
      </c>
      <c r="B13" s="83">
        <f>IF(ISBLANK(B6),"",B6)</f>
        <v>8</v>
      </c>
      <c r="C13" s="83">
        <f>IF(ISBLANK(D6),"",D6)</f>
        <v>0</v>
      </c>
      <c r="D13" s="253"/>
      <c r="E13" s="155">
        <f t="shared" si="1"/>
        <v>2023</v>
      </c>
      <c r="F13" s="83">
        <f t="shared" si="2"/>
        <v>8</v>
      </c>
      <c r="G13" s="83">
        <f t="shared" si="3"/>
        <v>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0</v>
      </c>
      <c r="E18" s="603">
        <f>A4</f>
        <v>2021</v>
      </c>
      <c r="F18" s="100">
        <f>IF(ISBLANK(C4),"",C4)</f>
        <v>0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0</v>
      </c>
      <c r="E20" s="155">
        <f t="shared" si="5"/>
        <v>2023</v>
      </c>
      <c r="F20" s="83">
        <f>IF(ISBLANK(C6),"",C6)</f>
        <v>0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793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8.6999999999999993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499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34.6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119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6.9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62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583</v>
      </c>
    </row>
    <row r="17" spans="2:3" x14ac:dyDescent="0.25">
      <c r="B17" s="253">
        <v>2022</v>
      </c>
      <c r="C17" s="1100">
        <v>509</v>
      </c>
    </row>
    <row r="18" spans="2:3" x14ac:dyDescent="0.25">
      <c r="B18" s="253">
        <v>2023</v>
      </c>
      <c r="C18" s="1100">
        <v>499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583</v>
      </c>
    </row>
    <row r="22" spans="2:3" x14ac:dyDescent="0.25">
      <c r="B22" s="636">
        <f>B17</f>
        <v>2022</v>
      </c>
      <c r="C22" s="636">
        <f t="shared" ref="C22:C23" si="0">IF(ISBLANK(C17),"",C17)</f>
        <v>509</v>
      </c>
    </row>
    <row r="23" spans="2:3" x14ac:dyDescent="0.25">
      <c r="B23" s="636">
        <f>B18</f>
        <v>2023</v>
      </c>
      <c r="C23" s="636">
        <f t="shared" si="0"/>
        <v>499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5</v>
      </c>
      <c r="C5" s="55">
        <v>11</v>
      </c>
      <c r="D5" s="55">
        <v>4</v>
      </c>
      <c r="E5" s="269">
        <f>SUM(B5:D5)</f>
        <v>20</v>
      </c>
      <c r="F5" s="71">
        <v>923</v>
      </c>
      <c r="G5" s="70">
        <v>0.3</v>
      </c>
      <c r="H5" s="55">
        <v>0.2</v>
      </c>
      <c r="I5" s="110">
        <v>0.1</v>
      </c>
      <c r="J5" s="71">
        <v>9</v>
      </c>
    </row>
    <row r="6" spans="1:10" x14ac:dyDescent="0.25">
      <c r="A6" s="286">
        <v>2022</v>
      </c>
      <c r="B6" s="757">
        <v>5</v>
      </c>
      <c r="C6" s="758">
        <v>16</v>
      </c>
      <c r="D6" s="758">
        <v>4</v>
      </c>
      <c r="E6" s="270">
        <f>SUM(B6:D6)</f>
        <v>25</v>
      </c>
      <c r="F6" s="214">
        <v>861</v>
      </c>
      <c r="G6" s="457">
        <v>0.3</v>
      </c>
      <c r="H6" s="458">
        <v>0.3</v>
      </c>
      <c r="I6" s="763">
        <v>0.1</v>
      </c>
      <c r="J6" s="214">
        <v>8.6999999999999993</v>
      </c>
    </row>
    <row r="7" spans="1:10" x14ac:dyDescent="0.25">
      <c r="A7" s="218">
        <v>2023</v>
      </c>
      <c r="B7" s="167">
        <v>7</v>
      </c>
      <c r="C7" s="94">
        <v>15</v>
      </c>
      <c r="D7" s="94">
        <v>4</v>
      </c>
      <c r="E7" s="447">
        <f>SUM(B7:D7)</f>
        <v>26</v>
      </c>
      <c r="F7" s="168">
        <v>793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923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861</v>
      </c>
      <c r="C14" s="28"/>
      <c r="D14" s="28"/>
      <c r="F14" s="625" t="s">
        <v>1526</v>
      </c>
      <c r="G14" s="621">
        <f>IF(ISBLANK(B7),"",B7)</f>
        <v>7</v>
      </c>
      <c r="I14" s="625" t="s">
        <v>1529</v>
      </c>
      <c r="J14" s="621">
        <f>IF(ISBLANK(B7),"",B7)</f>
        <v>7</v>
      </c>
    </row>
    <row r="15" spans="1:10" x14ac:dyDescent="0.25">
      <c r="A15" s="624">
        <f t="shared" ref="A15" si="1">A7</f>
        <v>2023</v>
      </c>
      <c r="B15" s="623">
        <f t="shared" si="0"/>
        <v>793</v>
      </c>
      <c r="C15" s="28"/>
      <c r="D15" s="28"/>
      <c r="F15" s="626" t="s">
        <v>1527</v>
      </c>
      <c r="G15" s="622">
        <f>IF(ISBLANK(C7),"",C7)</f>
        <v>15</v>
      </c>
      <c r="I15" s="626" t="s">
        <v>1538</v>
      </c>
      <c r="J15" s="622">
        <f>IF(ISBLANK(C7),"",C7)</f>
        <v>15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4</v>
      </c>
      <c r="I16" s="627" t="s">
        <v>1539</v>
      </c>
      <c r="J16" s="623">
        <f>IF(ISBLANK(D7),"",D7)</f>
        <v>4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0.3</v>
      </c>
    </row>
    <row r="22" spans="1:2" x14ac:dyDescent="0.25">
      <c r="A22" s="626" t="s">
        <v>464</v>
      </c>
      <c r="B22" s="622">
        <f>IF(ISBLANK(H6),"",H6)</f>
        <v>0.3</v>
      </c>
    </row>
    <row r="23" spans="1:2" x14ac:dyDescent="0.25">
      <c r="A23" s="627" t="s">
        <v>365</v>
      </c>
      <c r="B23" s="623">
        <f>IF(ISBLANK(I6),"",I6)</f>
        <v>0.1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3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21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18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17.8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21</v>
      </c>
      <c r="C6" s="759"/>
      <c r="D6" s="759"/>
      <c r="E6" s="457">
        <v>18.899999999999999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8</v>
      </c>
      <c r="C7" s="759"/>
      <c r="D7" s="759"/>
      <c r="E7" s="457">
        <v>7.3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18</v>
      </c>
      <c r="C8" s="760"/>
      <c r="D8" s="760"/>
      <c r="E8" s="601">
        <v>17.8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21</v>
      </c>
      <c r="C16" s="755"/>
      <c r="I16" s="700">
        <f>A6</f>
        <v>2020</v>
      </c>
      <c r="J16" s="674">
        <f>IF(ISBLANK(E6),"",E6)</f>
        <v>18.899999999999999</v>
      </c>
      <c r="K16" s="756"/>
    </row>
    <row r="17" spans="1:10" x14ac:dyDescent="0.25">
      <c r="A17" s="701">
        <f>A7</f>
        <v>2021</v>
      </c>
      <c r="B17" s="853">
        <f>IF(ISBLANK(B7),"",B7)</f>
        <v>8</v>
      </c>
      <c r="C17" s="755"/>
      <c r="I17" s="701">
        <f>A7</f>
        <v>2021</v>
      </c>
      <c r="J17" s="853">
        <f>IF(ISBLANK(E7),"",E7)</f>
        <v>7.3</v>
      </c>
    </row>
    <row r="18" spans="1:10" x14ac:dyDescent="0.25">
      <c r="A18" s="702">
        <f>A8</f>
        <v>2022</v>
      </c>
      <c r="B18" s="676">
        <f>IF(ISBLANK(B8),"",B8)</f>
        <v>18</v>
      </c>
      <c r="C18" s="755"/>
      <c r="I18" s="702">
        <f>A8</f>
        <v>2022</v>
      </c>
      <c r="J18" s="676">
        <f>IF(ISBLANK(E8),"",E8)</f>
        <v>17.8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4</v>
      </c>
      <c r="D5" s="449">
        <f>IF(ISBLANK(B5),"",A5)</f>
        <v>2021</v>
      </c>
      <c r="E5" s="618">
        <f>IF(ISBLANK(B5),"",B5)</f>
        <v>4</v>
      </c>
      <c r="K5" s="217">
        <v>2020</v>
      </c>
      <c r="L5" s="655">
        <v>4.9000000000000004</v>
      </c>
    </row>
    <row r="6" spans="1:12" x14ac:dyDescent="0.25">
      <c r="A6" s="229">
        <v>2022</v>
      </c>
      <c r="B6" s="602">
        <v>4</v>
      </c>
      <c r="D6" s="450">
        <f>IF(ISBLANK(B6),"",A6)</f>
        <v>2022</v>
      </c>
      <c r="E6" s="619">
        <f>IF(ISBLANK(B6),"",B6)</f>
        <v>4</v>
      </c>
      <c r="K6" s="286">
        <v>2021</v>
      </c>
      <c r="L6" s="657">
        <v>4.3</v>
      </c>
    </row>
    <row r="7" spans="1:12" x14ac:dyDescent="0.25">
      <c r="A7" s="123">
        <v>2023</v>
      </c>
      <c r="B7" s="617">
        <v>3</v>
      </c>
      <c r="D7" s="379">
        <f>IF(ISBLANK(B7),"",A7)</f>
        <v>2023</v>
      </c>
      <c r="E7" s="620">
        <f>IF(ISBLANK(B7),"",B7)</f>
        <v>3</v>
      </c>
      <c r="K7" s="219">
        <v>2022</v>
      </c>
      <c r="L7" s="617">
        <v>2.7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4</v>
      </c>
      <c r="C4" s="643">
        <v>29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7</v>
      </c>
      <c r="C5" s="602">
        <v>29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3</v>
      </c>
      <c r="C6" s="602">
        <v>21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7</v>
      </c>
      <c r="C5" s="643">
        <v>1490</v>
      </c>
      <c r="D5" s="643">
        <v>431</v>
      </c>
      <c r="E5" s="869">
        <v>28.7</v>
      </c>
      <c r="F5" s="1039">
        <v>27.5</v>
      </c>
      <c r="G5" s="1039">
        <v>30.1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7</v>
      </c>
      <c r="C6" s="657">
        <v>1460</v>
      </c>
      <c r="D6" s="657">
        <v>455</v>
      </c>
      <c r="E6" s="657">
        <v>30.8</v>
      </c>
      <c r="F6" s="657">
        <v>29.3</v>
      </c>
      <c r="G6" s="657">
        <v>32.6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7</v>
      </c>
      <c r="C7" s="617">
        <v>1417</v>
      </c>
      <c r="D7" s="617">
        <v>472</v>
      </c>
      <c r="E7" s="617">
        <v>33.1</v>
      </c>
      <c r="F7" s="617">
        <v>31.7</v>
      </c>
      <c r="G7" s="617">
        <v>34.5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36.200000000000003</v>
      </c>
      <c r="C4" s="655">
        <v>108</v>
      </c>
      <c r="D4" s="655">
        <v>6.7</v>
      </c>
      <c r="E4" s="655">
        <v>66</v>
      </c>
      <c r="F4" s="655">
        <v>0.6</v>
      </c>
      <c r="G4" s="655">
        <v>9</v>
      </c>
      <c r="H4" s="655">
        <v>0</v>
      </c>
      <c r="I4" s="655">
        <v>13</v>
      </c>
      <c r="J4" s="655">
        <v>0.5</v>
      </c>
      <c r="K4" s="253"/>
      <c r="L4" s="253"/>
      <c r="M4" s="253"/>
    </row>
    <row r="5" spans="1:13" x14ac:dyDescent="0.25">
      <c r="A5" s="486">
        <v>2022</v>
      </c>
      <c r="B5" s="602">
        <v>34.6</v>
      </c>
      <c r="C5" s="602">
        <v>101</v>
      </c>
      <c r="D5" s="602">
        <v>6.9</v>
      </c>
      <c r="E5" s="602">
        <v>62</v>
      </c>
      <c r="F5" s="602">
        <v>0.6</v>
      </c>
      <c r="G5" s="602">
        <v>4</v>
      </c>
      <c r="H5" s="602">
        <v>0</v>
      </c>
      <c r="I5" s="602">
        <v>13</v>
      </c>
      <c r="J5" s="602">
        <v>0.5</v>
      </c>
      <c r="K5" s="253"/>
      <c r="L5" s="253"/>
      <c r="M5" s="253"/>
    </row>
    <row r="6" spans="1:13" x14ac:dyDescent="0.25">
      <c r="A6" s="481">
        <v>2023</v>
      </c>
      <c r="B6" s="617"/>
      <c r="C6" s="617">
        <v>119</v>
      </c>
      <c r="D6" s="617"/>
      <c r="E6" s="617">
        <v>62</v>
      </c>
      <c r="F6" s="617"/>
      <c r="G6" s="617">
        <v>8</v>
      </c>
      <c r="H6" s="617">
        <v>0</v>
      </c>
      <c r="I6" s="617">
        <v>13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5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88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23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67</v>
      </c>
      <c r="C4" s="1006">
        <v>32</v>
      </c>
      <c r="D4" s="1006">
        <v>35</v>
      </c>
      <c r="E4" s="1005">
        <v>248</v>
      </c>
      <c r="F4" s="1006">
        <v>129</v>
      </c>
      <c r="G4" s="1006">
        <v>119</v>
      </c>
      <c r="H4" s="1007">
        <v>6.4</v>
      </c>
      <c r="I4" s="1007">
        <v>23.6</v>
      </c>
      <c r="J4" s="1007">
        <v>-17.2</v>
      </c>
      <c r="K4" s="70">
        <v>171</v>
      </c>
      <c r="L4" s="55">
        <v>84</v>
      </c>
      <c r="M4" s="110">
        <v>87</v>
      </c>
      <c r="N4" s="55">
        <v>171</v>
      </c>
      <c r="O4" s="55">
        <v>81</v>
      </c>
      <c r="P4" s="110">
        <v>90</v>
      </c>
    </row>
    <row r="5" spans="1:17" x14ac:dyDescent="0.25">
      <c r="A5" s="286">
        <v>2021</v>
      </c>
      <c r="B5" s="1008">
        <v>86</v>
      </c>
      <c r="C5" s="1009">
        <v>46</v>
      </c>
      <c r="D5" s="1009">
        <v>40</v>
      </c>
      <c r="E5" s="1008">
        <v>274</v>
      </c>
      <c r="F5" s="1009">
        <v>146</v>
      </c>
      <c r="G5" s="1009">
        <v>128</v>
      </c>
      <c r="H5" s="1010">
        <v>8.3000000000000007</v>
      </c>
      <c r="I5" s="1010">
        <v>26.5</v>
      </c>
      <c r="J5" s="1010">
        <v>-18.2</v>
      </c>
      <c r="K5" s="212">
        <v>179</v>
      </c>
      <c r="L5" s="58">
        <v>96</v>
      </c>
      <c r="M5" s="160">
        <v>83</v>
      </c>
      <c r="N5" s="58">
        <v>205</v>
      </c>
      <c r="O5" s="58">
        <v>108</v>
      </c>
      <c r="P5" s="160">
        <v>97</v>
      </c>
    </row>
    <row r="6" spans="1:17" x14ac:dyDescent="0.25">
      <c r="A6" s="219">
        <v>2022</v>
      </c>
      <c r="B6" s="1011">
        <v>70</v>
      </c>
      <c r="C6" s="1012">
        <v>29</v>
      </c>
      <c r="D6" s="1012">
        <v>41</v>
      </c>
      <c r="E6" s="1011">
        <v>209</v>
      </c>
      <c r="F6" s="1012">
        <v>111</v>
      </c>
      <c r="G6" s="1012">
        <v>98</v>
      </c>
      <c r="H6" s="1013">
        <v>7</v>
      </c>
      <c r="I6" s="1013">
        <v>20.9</v>
      </c>
      <c r="J6" s="1013">
        <v>-13.9</v>
      </c>
      <c r="K6" s="1014">
        <v>219</v>
      </c>
      <c r="L6" s="1015">
        <v>115</v>
      </c>
      <c r="M6" s="1016">
        <v>104</v>
      </c>
      <c r="N6" s="1015">
        <v>233</v>
      </c>
      <c r="O6" s="1015">
        <v>111</v>
      </c>
      <c r="P6" s="1016">
        <v>122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35</v>
      </c>
      <c r="C13" s="319">
        <f>IF(ISBLANK(C4),"",C4)</f>
        <v>32</v>
      </c>
      <c r="D13" s="364"/>
      <c r="E13" s="322">
        <f>A4</f>
        <v>2020</v>
      </c>
      <c r="F13" s="319">
        <f>IF(ISBLANK(G4),"",G4)</f>
        <v>119</v>
      </c>
      <c r="G13" s="319">
        <f>IF(ISBLANK(F4),"",F4)</f>
        <v>129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40</v>
      </c>
      <c r="C14" s="320">
        <f t="shared" ref="C14:C15" si="2">IF(ISBLANK(C5),"",C5)</f>
        <v>46</v>
      </c>
      <c r="D14" s="364"/>
      <c r="E14" s="323">
        <f t="shared" ref="E14:E15" si="3">A5</f>
        <v>2021</v>
      </c>
      <c r="F14" s="320">
        <f t="shared" ref="F14:F15" si="4">IF(ISBLANK(G5),"",G5)</f>
        <v>128</v>
      </c>
      <c r="G14" s="320">
        <f t="shared" ref="G14:G15" si="5">IF(ISBLANK(F5),"",F5)</f>
        <v>146</v>
      </c>
      <c r="H14" s="389"/>
      <c r="I14" s="389"/>
      <c r="J14" s="48"/>
      <c r="K14" s="325" t="s">
        <v>536</v>
      </c>
      <c r="L14" s="328">
        <f>IF(ISBLANK(K4),"",K4)</f>
        <v>171</v>
      </c>
      <c r="M14" s="328">
        <f>IF(ISBLANK(K5),"",K5)</f>
        <v>179</v>
      </c>
      <c r="N14" s="328">
        <f>IF(ISBLANK(K6),"",K6)</f>
        <v>219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41</v>
      </c>
      <c r="C15" s="321">
        <f t="shared" si="2"/>
        <v>29</v>
      </c>
      <c r="E15" s="324">
        <f t="shared" si="3"/>
        <v>2022</v>
      </c>
      <c r="F15" s="321">
        <f t="shared" si="4"/>
        <v>98</v>
      </c>
      <c r="G15" s="321">
        <f t="shared" si="5"/>
        <v>111</v>
      </c>
      <c r="H15" s="211"/>
      <c r="I15" s="211"/>
      <c r="J15" s="28"/>
      <c r="K15" s="326" t="s">
        <v>535</v>
      </c>
      <c r="L15" s="329">
        <f>IF(ISBLANK(N4),"",N4)</f>
        <v>171</v>
      </c>
      <c r="M15" s="329">
        <f>IF(ISBLANK(N5),"",N5)</f>
        <v>205</v>
      </c>
      <c r="N15" s="329">
        <f>IF(ISBLANK(N6),"",N6)</f>
        <v>233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171</v>
      </c>
      <c r="M19" s="328">
        <f>IF(ISBLANK(K5),"",K5)</f>
        <v>179</v>
      </c>
      <c r="N19" s="328">
        <f>IF(ISBLANK(K6),"",K6)</f>
        <v>219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171</v>
      </c>
      <c r="M20" s="329">
        <f>IF(ISBLANK(N5),"",N5)</f>
        <v>205</v>
      </c>
      <c r="N20" s="329">
        <f>IF(ISBLANK(N6),"",N6)</f>
        <v>233</v>
      </c>
      <c r="O20" s="364"/>
    </row>
    <row r="21" spans="1:15" x14ac:dyDescent="0.25">
      <c r="A21" s="322">
        <f>A4</f>
        <v>2020</v>
      </c>
      <c r="B21" s="319">
        <f>IF(ISBLANK(D4),"",D4)</f>
        <v>35</v>
      </c>
      <c r="C21" s="319">
        <f>IF(ISBLANK(C4),"",C4)</f>
        <v>32</v>
      </c>
      <c r="E21" s="322">
        <f>A4</f>
        <v>2020</v>
      </c>
      <c r="F21" s="319">
        <f>IF(ISBLANK(G4),"",G4)</f>
        <v>119</v>
      </c>
      <c r="G21" s="319">
        <f>IF(ISBLANK(F4),"",F4)</f>
        <v>129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40</v>
      </c>
      <c r="C22" s="320">
        <f t="shared" ref="C22:C23" si="8">IF(ISBLANK(C5),"",C5)</f>
        <v>46</v>
      </c>
      <c r="E22" s="323">
        <f t="shared" ref="E22:E23" si="9">A5</f>
        <v>2021</v>
      </c>
      <c r="F22" s="320">
        <f t="shared" ref="F22:F23" si="10">IF(ISBLANK(G5),"",G5)</f>
        <v>128</v>
      </c>
      <c r="G22" s="320">
        <f t="shared" ref="G22:G23" si="11">IF(ISBLANK(F5),"",F5)</f>
        <v>146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41</v>
      </c>
      <c r="C23" s="321">
        <f t="shared" si="8"/>
        <v>29</v>
      </c>
      <c r="E23" s="324">
        <f t="shared" si="9"/>
        <v>2022</v>
      </c>
      <c r="F23" s="321">
        <f t="shared" si="10"/>
        <v>98</v>
      </c>
      <c r="G23" s="321">
        <f t="shared" si="11"/>
        <v>111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17</v>
      </c>
      <c r="C5" s="611"/>
      <c r="D5" s="611"/>
      <c r="E5" s="599">
        <v>39</v>
      </c>
      <c r="F5" s="616"/>
      <c r="G5" s="945"/>
      <c r="H5" s="599">
        <v>112</v>
      </c>
      <c r="I5" s="616">
        <v>54</v>
      </c>
      <c r="J5" s="616">
        <v>58</v>
      </c>
      <c r="K5" s="616"/>
      <c r="L5" s="945"/>
    </row>
    <row r="6" spans="1:12" x14ac:dyDescent="0.25">
      <c r="A6" s="286">
        <v>2021</v>
      </c>
      <c r="B6" s="601">
        <v>11</v>
      </c>
      <c r="C6" s="612"/>
      <c r="D6" s="612"/>
      <c r="E6" s="1034">
        <v>25</v>
      </c>
      <c r="F6" s="1028"/>
      <c r="G6" s="980"/>
      <c r="H6" s="1034">
        <v>85</v>
      </c>
      <c r="I6" s="1028">
        <v>33</v>
      </c>
      <c r="J6" s="1028">
        <v>52</v>
      </c>
      <c r="K6" s="1028"/>
      <c r="L6" s="980"/>
    </row>
    <row r="7" spans="1:12" x14ac:dyDescent="0.25">
      <c r="A7" s="218">
        <v>2022</v>
      </c>
      <c r="B7" s="601">
        <v>5</v>
      </c>
      <c r="C7" s="612"/>
      <c r="D7" s="612"/>
      <c r="E7" s="1034">
        <v>23</v>
      </c>
      <c r="F7" s="1028"/>
      <c r="G7" s="980"/>
      <c r="H7" s="1034">
        <v>88</v>
      </c>
      <c r="I7" s="1028">
        <v>38</v>
      </c>
      <c r="J7" s="1028">
        <v>50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38</v>
      </c>
    </row>
    <row r="15" spans="1:12" ht="30" x14ac:dyDescent="0.25">
      <c r="A15" s="833" t="s">
        <v>1543</v>
      </c>
      <c r="B15" s="623">
        <f>IF(ISBLANK(J7),"",J7)</f>
        <v>50</v>
      </c>
    </row>
    <row r="17" spans="1:2" x14ac:dyDescent="0.25">
      <c r="A17" s="625" t="s">
        <v>1540</v>
      </c>
      <c r="B17" s="621">
        <f>IF(ISBLANK(I7),"",I7)</f>
        <v>38</v>
      </c>
    </row>
    <row r="18" spans="1:2" x14ac:dyDescent="0.25">
      <c r="A18" s="627" t="s">
        <v>1541</v>
      </c>
      <c r="B18" s="623">
        <f>IF(ISBLANK(J7),"",J7)</f>
        <v>50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81.8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41.4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82.7</v>
      </c>
      <c r="C6" s="614">
        <v>0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81.099999999999994</v>
      </c>
      <c r="C10" s="614">
        <v>44.8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81.8</v>
      </c>
      <c r="C14" s="73">
        <v>41.4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239.874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42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2745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55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2576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25512.44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49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1.2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25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239.874</v>
      </c>
      <c r="C5" s="611">
        <v>160.874</v>
      </c>
      <c r="D5" s="751">
        <v>2819</v>
      </c>
      <c r="E5" s="751">
        <v>27</v>
      </c>
      <c r="G5" s="358">
        <v>2014</v>
      </c>
      <c r="H5" s="70">
        <v>25416.799999999999</v>
      </c>
      <c r="I5" s="55">
        <v>16699.080000000002</v>
      </c>
      <c r="J5" s="55">
        <v>8717.7199999999993</v>
      </c>
      <c r="K5" s="71">
        <v>49</v>
      </c>
    </row>
    <row r="6" spans="1:12" x14ac:dyDescent="0.25">
      <c r="A6" s="286">
        <v>2021</v>
      </c>
      <c r="B6" s="601">
        <v>239.874</v>
      </c>
      <c r="C6" s="612">
        <v>160.874</v>
      </c>
      <c r="D6" s="959">
        <v>2608</v>
      </c>
      <c r="E6" s="959">
        <v>25</v>
      </c>
      <c r="G6" s="480">
        <v>2017</v>
      </c>
      <c r="H6" s="212">
        <v>25475.08</v>
      </c>
      <c r="I6" s="58">
        <v>16812.98</v>
      </c>
      <c r="J6" s="58">
        <v>8662.1</v>
      </c>
      <c r="K6" s="214">
        <v>49</v>
      </c>
    </row>
    <row r="7" spans="1:12" x14ac:dyDescent="0.25">
      <c r="A7" s="218">
        <v>2022</v>
      </c>
      <c r="B7" s="601">
        <v>239.874</v>
      </c>
      <c r="C7" s="612">
        <v>160.874</v>
      </c>
      <c r="D7" s="959">
        <v>2471</v>
      </c>
      <c r="E7" s="959">
        <v>25</v>
      </c>
      <c r="G7" s="482">
        <v>2020</v>
      </c>
      <c r="H7" s="72">
        <v>25512.44</v>
      </c>
      <c r="I7" s="61">
        <v>16788.98</v>
      </c>
      <c r="J7" s="61">
        <v>8723.4599999999991</v>
      </c>
      <c r="K7" s="73">
        <v>49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160.874</v>
      </c>
      <c r="D14" s="631">
        <f>A5</f>
        <v>2020</v>
      </c>
      <c r="E14" s="625">
        <f>IF(ISBLANK(D5),"",D5)</f>
        <v>2819</v>
      </c>
      <c r="F14" s="211"/>
      <c r="G14" s="634" t="s">
        <v>925</v>
      </c>
      <c r="H14" s="621">
        <f>IF(ISBLANK(J7),"",J7)</f>
        <v>8723.4599999999991</v>
      </c>
      <c r="I14" s="211"/>
      <c r="J14" s="211"/>
    </row>
    <row r="15" spans="1:12" x14ac:dyDescent="0.25">
      <c r="A15" s="870" t="s">
        <v>16</v>
      </c>
      <c r="B15" s="630">
        <f>IF(ISBLANK(B7),"",B7)</f>
        <v>239.874</v>
      </c>
      <c r="D15" s="632">
        <f t="shared" ref="D15:D16" si="0">A6</f>
        <v>2021</v>
      </c>
      <c r="E15" s="626">
        <f>IF(ISBLANK(D6),"",D6)</f>
        <v>2608</v>
      </c>
      <c r="F15" s="211"/>
      <c r="G15" s="635" t="s">
        <v>926</v>
      </c>
      <c r="H15" s="623">
        <f>IF(ISBLANK(I7),"",I7)</f>
        <v>16788.98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2471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160.874</v>
      </c>
      <c r="F19" s="253"/>
      <c r="G19" s="634" t="s">
        <v>529</v>
      </c>
      <c r="H19" s="621">
        <f>IF(ISBLANK(J7),"",J7)</f>
        <v>8723.4599999999991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239.874</v>
      </c>
      <c r="F20" s="253"/>
      <c r="G20" s="635" t="s">
        <v>528</v>
      </c>
      <c r="H20" s="623">
        <f>IF(ISBLANK(I7),"",I7)</f>
        <v>16788.98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0.2</v>
      </c>
      <c r="C5" s="1092">
        <v>2734</v>
      </c>
      <c r="D5" s="1093">
        <v>42</v>
      </c>
      <c r="E5" s="1092">
        <v>2571</v>
      </c>
      <c r="F5" s="1093">
        <v>55</v>
      </c>
    </row>
    <row r="6" spans="1:9" x14ac:dyDescent="0.25">
      <c r="A6" s="218">
        <v>2021</v>
      </c>
      <c r="B6" s="1092">
        <v>1.5</v>
      </c>
      <c r="C6" s="1092">
        <v>2734</v>
      </c>
      <c r="D6" s="1093">
        <v>42</v>
      </c>
      <c r="E6" s="1092">
        <v>2571</v>
      </c>
      <c r="F6" s="1093">
        <v>55</v>
      </c>
    </row>
    <row r="7" spans="1:9" x14ac:dyDescent="0.25">
      <c r="A7" s="219">
        <v>2022</v>
      </c>
      <c r="B7" s="73">
        <v>1.2</v>
      </c>
      <c r="C7" s="73">
        <v>2745</v>
      </c>
      <c r="D7" s="73">
        <v>42</v>
      </c>
      <c r="E7" s="73">
        <v>2576</v>
      </c>
      <c r="F7" s="73">
        <v>55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1113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672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441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4882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3528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1354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5.3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3.1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0</v>
      </c>
      <c r="C5" s="458">
        <v>0</v>
      </c>
      <c r="D5" s="458">
        <v>0</v>
      </c>
      <c r="E5" s="457">
        <v>0</v>
      </c>
      <c r="F5" s="458">
        <v>0</v>
      </c>
      <c r="G5" s="458">
        <v>0</v>
      </c>
      <c r="H5" s="457">
        <v>0</v>
      </c>
      <c r="I5" s="763">
        <v>0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312</v>
      </c>
      <c r="C6" s="458">
        <v>274</v>
      </c>
      <c r="D6" s="458">
        <v>38</v>
      </c>
      <c r="E6" s="457">
        <v>482</v>
      </c>
      <c r="F6" s="458">
        <v>374</v>
      </c>
      <c r="G6" s="458">
        <v>108</v>
      </c>
      <c r="H6" s="457">
        <v>1.4</v>
      </c>
      <c r="I6" s="763">
        <v>2.8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1113</v>
      </c>
      <c r="C7" s="612">
        <v>672</v>
      </c>
      <c r="D7" s="612">
        <v>441</v>
      </c>
      <c r="E7" s="601">
        <v>4882</v>
      </c>
      <c r="F7" s="612">
        <v>3528</v>
      </c>
      <c r="G7" s="612">
        <v>1354</v>
      </c>
      <c r="H7" s="947">
        <v>5.3</v>
      </c>
      <c r="I7" s="948">
        <v>3.1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0</v>
      </c>
      <c r="C14" s="674">
        <f t="shared" ref="C14:D14" si="0">IF(ISBLANK(C5),"",C5)</f>
        <v>0</v>
      </c>
      <c r="D14" s="669">
        <f t="shared" si="0"/>
        <v>0</v>
      </c>
      <c r="F14" s="884">
        <f>A5</f>
        <v>2020</v>
      </c>
      <c r="G14" s="674">
        <f>IF(ISBLANK(E5),"",E5)</f>
        <v>0</v>
      </c>
      <c r="H14" s="674">
        <f t="shared" ref="H14:I16" si="1">IF(ISBLANK(F5),"",F5)</f>
        <v>0</v>
      </c>
      <c r="I14" s="669">
        <f t="shared" si="1"/>
        <v>0</v>
      </c>
      <c r="J14" s="756"/>
      <c r="K14" s="884">
        <f>A5</f>
        <v>2020</v>
      </c>
      <c r="L14" s="674">
        <f>IF(ISBLANK(H5),"",H5)</f>
        <v>0</v>
      </c>
      <c r="M14" s="669">
        <f>IF(ISBLANK(I5),"",I5)</f>
        <v>0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312</v>
      </c>
      <c r="C15" s="879">
        <f t="shared" si="3"/>
        <v>274</v>
      </c>
      <c r="D15" s="886">
        <f t="shared" si="3"/>
        <v>38</v>
      </c>
      <c r="F15" s="890">
        <f t="shared" ref="F15:F16" si="4">A6</f>
        <v>2021</v>
      </c>
      <c r="G15" s="853">
        <f t="shared" ref="G15:G16" si="5">IF(ISBLANK(E6),"",E6)</f>
        <v>482</v>
      </c>
      <c r="H15" s="853">
        <f t="shared" si="1"/>
        <v>374</v>
      </c>
      <c r="I15" s="670">
        <f t="shared" si="1"/>
        <v>108</v>
      </c>
      <c r="J15" s="211"/>
      <c r="K15" s="890">
        <f t="shared" ref="K15:K16" si="6">A6</f>
        <v>2021</v>
      </c>
      <c r="L15" s="853">
        <f t="shared" ref="L15:M16" si="7">IF(ISBLANK(H6),"",H6)</f>
        <v>1.4</v>
      </c>
      <c r="M15" s="670">
        <f t="shared" si="7"/>
        <v>2.8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1113</v>
      </c>
      <c r="C16" s="888">
        <f t="shared" si="3"/>
        <v>672</v>
      </c>
      <c r="D16" s="889">
        <f t="shared" si="3"/>
        <v>441</v>
      </c>
      <c r="F16" s="891">
        <f t="shared" si="4"/>
        <v>2022</v>
      </c>
      <c r="G16" s="676">
        <f t="shared" si="5"/>
        <v>4882</v>
      </c>
      <c r="H16" s="676">
        <f t="shared" si="1"/>
        <v>3528</v>
      </c>
      <c r="I16" s="671">
        <f t="shared" si="1"/>
        <v>1354</v>
      </c>
      <c r="J16" s="211"/>
      <c r="K16" s="891">
        <f t="shared" si="6"/>
        <v>2022</v>
      </c>
      <c r="L16" s="676">
        <f t="shared" si="7"/>
        <v>5.3</v>
      </c>
      <c r="M16" s="671">
        <f t="shared" si="7"/>
        <v>3.1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0</v>
      </c>
      <c r="C22" s="674">
        <f t="shared" ref="C22:D22" si="8">IF(ISBLANK(C5),"",C5)</f>
        <v>0</v>
      </c>
      <c r="D22" s="669">
        <f t="shared" si="8"/>
        <v>0</v>
      </c>
      <c r="F22" s="884">
        <f>A5</f>
        <v>2020</v>
      </c>
      <c r="G22" s="674">
        <f>IF(ISBLANK(E5),"",E5)</f>
        <v>0</v>
      </c>
      <c r="H22" s="674">
        <f t="shared" ref="H22:I24" si="9">IF(ISBLANK(F5),"",F5)</f>
        <v>0</v>
      </c>
      <c r="I22" s="669">
        <f t="shared" si="9"/>
        <v>0</v>
      </c>
      <c r="J22" s="756"/>
      <c r="K22" s="884">
        <f>A5</f>
        <v>2020</v>
      </c>
      <c r="L22" s="674">
        <f>IF(ISBLANK(H5),"",H5)</f>
        <v>0</v>
      </c>
      <c r="M22" s="669">
        <f>IF(ISBLANK(I5),"",I5)</f>
        <v>0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312</v>
      </c>
      <c r="C23" s="853">
        <f t="shared" si="11"/>
        <v>274</v>
      </c>
      <c r="D23" s="670">
        <f t="shared" si="11"/>
        <v>38</v>
      </c>
      <c r="F23" s="890">
        <f t="shared" ref="F23:F24" si="12">A6</f>
        <v>2021</v>
      </c>
      <c r="G23" s="853">
        <f t="shared" ref="G23:G24" si="13">IF(ISBLANK(E6),"",E6)</f>
        <v>482</v>
      </c>
      <c r="H23" s="853">
        <f t="shared" si="9"/>
        <v>374</v>
      </c>
      <c r="I23" s="670">
        <f t="shared" si="9"/>
        <v>108</v>
      </c>
      <c r="J23" s="211"/>
      <c r="K23" s="890">
        <f t="shared" ref="K23:K24" si="14">A6</f>
        <v>2021</v>
      </c>
      <c r="L23" s="853">
        <f t="shared" ref="L23:M24" si="15">IF(ISBLANK(H6),"",H6)</f>
        <v>1.4</v>
      </c>
      <c r="M23" s="670">
        <f t="shared" si="15"/>
        <v>2.8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1113</v>
      </c>
      <c r="C24" s="676">
        <f t="shared" si="11"/>
        <v>672</v>
      </c>
      <c r="D24" s="671">
        <f t="shared" si="11"/>
        <v>441</v>
      </c>
      <c r="F24" s="891">
        <f t="shared" si="12"/>
        <v>2022</v>
      </c>
      <c r="G24" s="676">
        <f t="shared" si="13"/>
        <v>4882</v>
      </c>
      <c r="H24" s="676">
        <f t="shared" si="9"/>
        <v>3528</v>
      </c>
      <c r="I24" s="671">
        <f t="shared" si="9"/>
        <v>1354</v>
      </c>
      <c r="J24" s="211"/>
      <c r="K24" s="891">
        <f t="shared" si="14"/>
        <v>2022</v>
      </c>
      <c r="L24" s="676">
        <f t="shared" si="15"/>
        <v>5.3</v>
      </c>
      <c r="M24" s="671">
        <f t="shared" si="15"/>
        <v>3.1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27</v>
      </c>
      <c r="C3" s="71">
        <v>7</v>
      </c>
      <c r="D3" s="71">
        <v>10.4</v>
      </c>
      <c r="F3" s="105" t="s">
        <v>537</v>
      </c>
      <c r="G3" s="97">
        <f>IF(ISBLANK(B3),"",B3)</f>
        <v>27</v>
      </c>
      <c r="H3" s="97">
        <f>IF(ISBLANK(B4),"",B4)</f>
        <v>29</v>
      </c>
      <c r="I3" s="97">
        <f>IF(ISBLANK(B5),"",B5)</f>
        <v>11</v>
      </c>
      <c r="J3" s="365"/>
    </row>
    <row r="4" spans="1:12" x14ac:dyDescent="0.25">
      <c r="A4" s="286">
        <v>2021</v>
      </c>
      <c r="B4" s="214">
        <v>29</v>
      </c>
      <c r="C4" s="214">
        <v>7</v>
      </c>
      <c r="D4" s="214">
        <v>13.4</v>
      </c>
      <c r="F4" s="130" t="s">
        <v>538</v>
      </c>
      <c r="G4" s="98">
        <f>IF(ISBLANK(C3),"",C3)</f>
        <v>7</v>
      </c>
      <c r="H4" s="98">
        <f>IF(ISBLANK(C4),"",C4)</f>
        <v>7</v>
      </c>
      <c r="I4" s="98">
        <f>IF(ISBLANK(C5),"",C5)</f>
        <v>8</v>
      </c>
      <c r="J4" s="365"/>
    </row>
    <row r="5" spans="1:12" x14ac:dyDescent="0.25">
      <c r="A5" s="218">
        <v>2022</v>
      </c>
      <c r="B5" s="168">
        <v>11</v>
      </c>
      <c r="C5" s="168">
        <v>8</v>
      </c>
      <c r="D5" s="168">
        <v>23.1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27</v>
      </c>
      <c r="H8" s="97">
        <f>IF(ISBLANK(B4),"",B4)</f>
        <v>29</v>
      </c>
      <c r="I8" s="97">
        <f>IF(ISBLANK(B5),"",B5)</f>
        <v>11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7</v>
      </c>
      <c r="H9" s="98">
        <f>IF(ISBLANK(C4),"",C4)</f>
        <v>7</v>
      </c>
      <c r="I9" s="98">
        <f>IF(ISBLANK(C5),"",C5)</f>
        <v>8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10.4</v>
      </c>
      <c r="H13" s="132">
        <f>IF(ISBLANK(D4),"",D4)</f>
        <v>13.4</v>
      </c>
      <c r="I13" s="132">
        <f>IF(ISBLANK(D5),"",D5)</f>
        <v>23.1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186</v>
      </c>
      <c r="C4" s="110">
        <v>210</v>
      </c>
      <c r="E4" s="29" t="s">
        <v>540</v>
      </c>
      <c r="F4" s="163">
        <f>B4/($B$22+$C$22)*100</f>
        <v>1.8613029120384268</v>
      </c>
      <c r="G4" s="163">
        <f>C4/($B$22+$C$22)*100</f>
        <v>2.1014710297208046</v>
      </c>
      <c r="J4" s="29" t="s">
        <v>540</v>
      </c>
      <c r="K4" s="163">
        <f>G4</f>
        <v>2.1014710297208046</v>
      </c>
    </row>
    <row r="5" spans="1:11" x14ac:dyDescent="0.25">
      <c r="A5" s="202" t="s">
        <v>541</v>
      </c>
      <c r="B5" s="212">
        <v>215</v>
      </c>
      <c r="C5" s="160">
        <v>213</v>
      </c>
      <c r="E5" s="29" t="s">
        <v>541</v>
      </c>
      <c r="F5" s="163">
        <f t="shared" ref="F5:G21" si="0">B5/($B$22+$C$22)*100</f>
        <v>2.1515060542379665</v>
      </c>
      <c r="G5" s="163">
        <f t="shared" si="0"/>
        <v>2.1314920444311016</v>
      </c>
      <c r="J5" s="29" t="s">
        <v>541</v>
      </c>
      <c r="K5" s="163">
        <f t="shared" ref="K5:K21" si="1">G5</f>
        <v>2.1314920444311016</v>
      </c>
    </row>
    <row r="6" spans="1:11" x14ac:dyDescent="0.25">
      <c r="A6" s="202" t="s">
        <v>542</v>
      </c>
      <c r="B6" s="212">
        <v>199</v>
      </c>
      <c r="C6" s="160">
        <v>210</v>
      </c>
      <c r="E6" s="29" t="s">
        <v>542</v>
      </c>
      <c r="F6" s="163">
        <f t="shared" si="0"/>
        <v>1.9913939757830481</v>
      </c>
      <c r="G6" s="163">
        <f t="shared" si="0"/>
        <v>2.1014710297208046</v>
      </c>
      <c r="J6" s="29" t="s">
        <v>542</v>
      </c>
      <c r="K6" s="163">
        <f t="shared" si="1"/>
        <v>2.1014710297208046</v>
      </c>
    </row>
    <row r="7" spans="1:11" x14ac:dyDescent="0.25">
      <c r="A7" s="202" t="s">
        <v>543</v>
      </c>
      <c r="B7" s="212">
        <v>220</v>
      </c>
      <c r="C7" s="160">
        <v>231</v>
      </c>
      <c r="E7" s="29" t="s">
        <v>543</v>
      </c>
      <c r="F7" s="163">
        <f t="shared" si="0"/>
        <v>2.2015410787551288</v>
      </c>
      <c r="G7" s="163">
        <f t="shared" si="0"/>
        <v>2.3116181326928853</v>
      </c>
      <c r="J7" s="29" t="s">
        <v>543</v>
      </c>
      <c r="K7" s="163">
        <f t="shared" si="1"/>
        <v>2.3116181326928853</v>
      </c>
    </row>
    <row r="8" spans="1:11" x14ac:dyDescent="0.25">
      <c r="A8" s="202" t="s">
        <v>544</v>
      </c>
      <c r="B8" s="212">
        <v>216</v>
      </c>
      <c r="C8" s="160">
        <v>232</v>
      </c>
      <c r="E8" s="29" t="s">
        <v>544</v>
      </c>
      <c r="F8" s="163">
        <f t="shared" si="0"/>
        <v>2.1615130591413991</v>
      </c>
      <c r="G8" s="163">
        <f t="shared" si="0"/>
        <v>2.3216251375963175</v>
      </c>
      <c r="J8" s="29" t="s">
        <v>544</v>
      </c>
      <c r="K8" s="163">
        <f t="shared" si="1"/>
        <v>2.3216251375963175</v>
      </c>
    </row>
    <row r="9" spans="1:11" x14ac:dyDescent="0.25">
      <c r="A9" s="202" t="s">
        <v>545</v>
      </c>
      <c r="B9" s="212">
        <v>216</v>
      </c>
      <c r="C9" s="160">
        <v>260</v>
      </c>
      <c r="E9" s="29" t="s">
        <v>545</v>
      </c>
      <c r="F9" s="163">
        <f t="shared" si="0"/>
        <v>2.1615130591413991</v>
      </c>
      <c r="G9" s="163">
        <f t="shared" si="0"/>
        <v>2.601821274892425</v>
      </c>
      <c r="J9" s="29" t="s">
        <v>545</v>
      </c>
      <c r="K9" s="163">
        <f t="shared" si="1"/>
        <v>2.601821274892425</v>
      </c>
    </row>
    <row r="10" spans="1:11" x14ac:dyDescent="0.25">
      <c r="A10" s="202" t="s">
        <v>546</v>
      </c>
      <c r="B10" s="212">
        <v>237</v>
      </c>
      <c r="C10" s="160">
        <v>308</v>
      </c>
      <c r="E10" s="29" t="s">
        <v>546</v>
      </c>
      <c r="F10" s="163">
        <f t="shared" si="0"/>
        <v>2.3716601621134794</v>
      </c>
      <c r="G10" s="163">
        <f t="shared" si="0"/>
        <v>3.0821575102571797</v>
      </c>
      <c r="J10" s="29" t="s">
        <v>546</v>
      </c>
      <c r="K10" s="163">
        <f t="shared" si="1"/>
        <v>3.0821575102571797</v>
      </c>
    </row>
    <row r="11" spans="1:11" x14ac:dyDescent="0.25">
      <c r="A11" s="202" t="s">
        <v>547</v>
      </c>
      <c r="B11" s="212">
        <v>253</v>
      </c>
      <c r="C11" s="160">
        <v>308</v>
      </c>
      <c r="E11" s="29" t="s">
        <v>547</v>
      </c>
      <c r="F11" s="163">
        <f t="shared" si="0"/>
        <v>2.5317722405683982</v>
      </c>
      <c r="G11" s="163">
        <f t="shared" si="0"/>
        <v>3.0821575102571797</v>
      </c>
      <c r="J11" s="29" t="s">
        <v>547</v>
      </c>
      <c r="K11" s="163">
        <f t="shared" si="1"/>
        <v>3.0821575102571797</v>
      </c>
    </row>
    <row r="12" spans="1:11" x14ac:dyDescent="0.25">
      <c r="A12" s="202" t="s">
        <v>548</v>
      </c>
      <c r="B12" s="212">
        <v>251</v>
      </c>
      <c r="C12" s="160">
        <v>319</v>
      </c>
      <c r="E12" s="29" t="s">
        <v>548</v>
      </c>
      <c r="F12" s="163">
        <f t="shared" si="0"/>
        <v>2.5117582307615334</v>
      </c>
      <c r="G12" s="163">
        <f t="shared" si="0"/>
        <v>3.1922345641949366</v>
      </c>
      <c r="J12" s="29" t="s">
        <v>548</v>
      </c>
      <c r="K12" s="163">
        <f t="shared" si="1"/>
        <v>3.1922345641949366</v>
      </c>
    </row>
    <row r="13" spans="1:11" x14ac:dyDescent="0.25">
      <c r="A13" s="202" t="s">
        <v>549</v>
      </c>
      <c r="B13" s="212">
        <v>289</v>
      </c>
      <c r="C13" s="160">
        <v>294</v>
      </c>
      <c r="E13" s="29" t="s">
        <v>549</v>
      </c>
      <c r="F13" s="163">
        <f t="shared" si="0"/>
        <v>2.8920244170919642</v>
      </c>
      <c r="G13" s="163">
        <f t="shared" si="0"/>
        <v>2.9420594416091261</v>
      </c>
      <c r="J13" s="29" t="s">
        <v>549</v>
      </c>
      <c r="K13" s="163">
        <f t="shared" si="1"/>
        <v>2.9420594416091261</v>
      </c>
    </row>
    <row r="14" spans="1:11" x14ac:dyDescent="0.25">
      <c r="A14" s="202" t="s">
        <v>550</v>
      </c>
      <c r="B14" s="212">
        <v>303</v>
      </c>
      <c r="C14" s="160">
        <v>341</v>
      </c>
      <c r="E14" s="29" t="s">
        <v>550</v>
      </c>
      <c r="F14" s="163">
        <f t="shared" si="0"/>
        <v>3.0321224857400177</v>
      </c>
      <c r="G14" s="163">
        <f t="shared" si="0"/>
        <v>3.4123886720704495</v>
      </c>
      <c r="J14" s="29" t="s">
        <v>550</v>
      </c>
      <c r="K14" s="163">
        <f t="shared" si="1"/>
        <v>3.4123886720704495</v>
      </c>
    </row>
    <row r="15" spans="1:11" x14ac:dyDescent="0.25">
      <c r="A15" s="202" t="s">
        <v>551</v>
      </c>
      <c r="B15" s="212">
        <v>374</v>
      </c>
      <c r="C15" s="160">
        <v>391</v>
      </c>
      <c r="E15" s="29" t="s">
        <v>551</v>
      </c>
      <c r="F15" s="163">
        <f t="shared" si="0"/>
        <v>3.7426198338837189</v>
      </c>
      <c r="G15" s="163">
        <f t="shared" si="0"/>
        <v>3.9127389172420695</v>
      </c>
      <c r="J15" s="29" t="s">
        <v>551</v>
      </c>
      <c r="K15" s="163">
        <f t="shared" si="1"/>
        <v>3.9127389172420695</v>
      </c>
    </row>
    <row r="16" spans="1:11" x14ac:dyDescent="0.25">
      <c r="A16" s="202" t="s">
        <v>552</v>
      </c>
      <c r="B16" s="212">
        <v>423</v>
      </c>
      <c r="C16" s="160">
        <v>440</v>
      </c>
      <c r="E16" s="29" t="s">
        <v>552</v>
      </c>
      <c r="F16" s="163">
        <f t="shared" si="0"/>
        <v>4.2329630741519058</v>
      </c>
      <c r="G16" s="163">
        <f t="shared" si="0"/>
        <v>4.4030821575102577</v>
      </c>
      <c r="J16" s="29" t="s">
        <v>552</v>
      </c>
      <c r="K16" s="163">
        <f t="shared" si="1"/>
        <v>4.4030821575102577</v>
      </c>
    </row>
    <row r="17" spans="1:11" x14ac:dyDescent="0.25">
      <c r="A17" s="202" t="s">
        <v>553</v>
      </c>
      <c r="B17" s="212">
        <v>441</v>
      </c>
      <c r="C17" s="160">
        <v>481</v>
      </c>
      <c r="E17" s="29" t="s">
        <v>553</v>
      </c>
      <c r="F17" s="163">
        <f t="shared" si="0"/>
        <v>4.413089162413689</v>
      </c>
      <c r="G17" s="163">
        <f t="shared" si="0"/>
        <v>4.8133693585509851</v>
      </c>
      <c r="J17" s="29" t="s">
        <v>553</v>
      </c>
      <c r="K17" s="163">
        <f t="shared" si="1"/>
        <v>4.8133693585509851</v>
      </c>
    </row>
    <row r="18" spans="1:11" x14ac:dyDescent="0.25">
      <c r="A18" s="202" t="s">
        <v>554</v>
      </c>
      <c r="B18" s="212">
        <v>371</v>
      </c>
      <c r="C18" s="160">
        <v>357</v>
      </c>
      <c r="E18" s="29" t="s">
        <v>554</v>
      </c>
      <c r="F18" s="163">
        <f t="shared" si="0"/>
        <v>3.7125988191734209</v>
      </c>
      <c r="G18" s="163">
        <f t="shared" si="0"/>
        <v>3.5725007505253674</v>
      </c>
      <c r="J18" s="29" t="s">
        <v>554</v>
      </c>
      <c r="K18" s="163">
        <f t="shared" si="1"/>
        <v>3.5725007505253674</v>
      </c>
    </row>
    <row r="19" spans="1:11" x14ac:dyDescent="0.25">
      <c r="A19" s="202" t="s">
        <v>555</v>
      </c>
      <c r="B19" s="212">
        <v>246</v>
      </c>
      <c r="C19" s="160">
        <v>243</v>
      </c>
      <c r="E19" s="29" t="s">
        <v>555</v>
      </c>
      <c r="F19" s="163">
        <f t="shared" si="0"/>
        <v>2.461723206244371</v>
      </c>
      <c r="G19" s="163">
        <f t="shared" si="0"/>
        <v>2.431702191534074</v>
      </c>
      <c r="J19" s="29" t="s">
        <v>555</v>
      </c>
      <c r="K19" s="163">
        <f t="shared" si="1"/>
        <v>2.431702191534074</v>
      </c>
    </row>
    <row r="20" spans="1:11" x14ac:dyDescent="0.25">
      <c r="A20" s="202" t="s">
        <v>556</v>
      </c>
      <c r="B20" s="212">
        <v>236</v>
      </c>
      <c r="C20" s="160">
        <v>187</v>
      </c>
      <c r="E20" s="29" t="s">
        <v>556</v>
      </c>
      <c r="F20" s="163">
        <f t="shared" si="0"/>
        <v>2.3616531572100472</v>
      </c>
      <c r="G20" s="163">
        <f t="shared" si="0"/>
        <v>1.8713099169418594</v>
      </c>
      <c r="J20" s="29" t="s">
        <v>556</v>
      </c>
      <c r="K20" s="163">
        <f t="shared" si="1"/>
        <v>1.8713099169418594</v>
      </c>
    </row>
    <row r="21" spans="1:11" x14ac:dyDescent="0.25">
      <c r="A21" s="203" t="s">
        <v>557</v>
      </c>
      <c r="B21" s="72">
        <v>159</v>
      </c>
      <c r="C21" s="111">
        <v>133</v>
      </c>
      <c r="E21" s="31" t="s">
        <v>557</v>
      </c>
      <c r="F21" s="163">
        <f t="shared" si="0"/>
        <v>1.591113779645752</v>
      </c>
      <c r="G21" s="163">
        <f t="shared" si="0"/>
        <v>1.3309316521565095</v>
      </c>
      <c r="J21" s="31" t="s">
        <v>557</v>
      </c>
      <c r="K21" s="210">
        <f t="shared" si="1"/>
        <v>1.3309316521565095</v>
      </c>
    </row>
    <row r="22" spans="1:11" x14ac:dyDescent="0.25">
      <c r="A22" s="309" t="s">
        <v>16</v>
      </c>
      <c r="B22" s="121">
        <f>SUM(B4:B21)</f>
        <v>4835</v>
      </c>
      <c r="C22" s="124">
        <f>SUM(C4:C21)</f>
        <v>5158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562</v>
      </c>
      <c r="C3" s="110">
        <v>740</v>
      </c>
      <c r="E3" s="297" t="s">
        <v>709</v>
      </c>
      <c r="F3" s="71">
        <v>51.97</v>
      </c>
      <c r="G3" s="71">
        <v>55.46</v>
      </c>
      <c r="K3" s="122" t="s">
        <v>16</v>
      </c>
      <c r="L3" s="71">
        <v>2.58</v>
      </c>
      <c r="M3" s="71">
        <v>2.4</v>
      </c>
    </row>
    <row r="4" spans="1:16" x14ac:dyDescent="0.25">
      <c r="A4" s="202" t="s">
        <v>704</v>
      </c>
      <c r="B4" s="212">
        <v>763</v>
      </c>
      <c r="C4" s="160">
        <v>671</v>
      </c>
      <c r="E4" s="298" t="s">
        <v>710</v>
      </c>
      <c r="F4" s="214">
        <v>40.520000000000003</v>
      </c>
      <c r="G4" s="214">
        <v>34.99</v>
      </c>
      <c r="K4" s="215" t="s">
        <v>212</v>
      </c>
      <c r="L4" s="214">
        <v>2.89</v>
      </c>
      <c r="M4" s="214">
        <v>2.6</v>
      </c>
      <c r="N4" s="211"/>
    </row>
    <row r="5" spans="1:16" x14ac:dyDescent="0.25">
      <c r="A5" s="202" t="s">
        <v>705</v>
      </c>
      <c r="B5" s="212">
        <v>550</v>
      </c>
      <c r="C5" s="160">
        <v>185</v>
      </c>
      <c r="E5" s="298" t="s">
        <v>711</v>
      </c>
      <c r="F5" s="214">
        <v>5.25</v>
      </c>
      <c r="G5" s="214">
        <v>7.46</v>
      </c>
      <c r="K5" s="123" t="s">
        <v>213</v>
      </c>
      <c r="L5" s="73">
        <v>2.12</v>
      </c>
      <c r="M5" s="73">
        <v>1.99</v>
      </c>
      <c r="N5" s="211"/>
    </row>
    <row r="6" spans="1:16" x14ac:dyDescent="0.25">
      <c r="A6" s="202" t="s">
        <v>706</v>
      </c>
      <c r="B6" s="212">
        <v>578</v>
      </c>
      <c r="C6" s="160">
        <v>151</v>
      </c>
      <c r="E6" s="298" t="s">
        <v>712</v>
      </c>
      <c r="F6" s="214">
        <v>1.58</v>
      </c>
      <c r="G6" s="214">
        <v>1.24</v>
      </c>
      <c r="K6" s="226"/>
      <c r="L6" s="164"/>
      <c r="M6" s="211"/>
    </row>
    <row r="7" spans="1:16" x14ac:dyDescent="0.25">
      <c r="A7" s="202" t="s">
        <v>707</v>
      </c>
      <c r="B7" s="212">
        <v>204</v>
      </c>
      <c r="C7" s="160">
        <v>73</v>
      </c>
      <c r="E7" s="299" t="s">
        <v>713</v>
      </c>
      <c r="F7" s="73">
        <v>0.68</v>
      </c>
      <c r="G7" s="73">
        <v>0.85</v>
      </c>
      <c r="K7" s="227"/>
      <c r="L7" s="211"/>
      <c r="M7" s="211"/>
    </row>
    <row r="8" spans="1:16" x14ac:dyDescent="0.25">
      <c r="A8" s="203" t="s">
        <v>708</v>
      </c>
      <c r="B8" s="72">
        <v>163</v>
      </c>
      <c r="C8" s="111">
        <v>57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39.424613745338306</v>
      </c>
      <c r="C13" s="301">
        <f>B3/SUM(B3:B8)*100</f>
        <v>19.929078014184398</v>
      </c>
      <c r="E13" s="217" t="s">
        <v>836</v>
      </c>
      <c r="F13" s="289">
        <f>IF(ISBLANK(F3),"",F3)</f>
        <v>51.97</v>
      </c>
      <c r="G13" s="289">
        <f>IF(ISBLANK(G3),"",G3)</f>
        <v>55.46</v>
      </c>
    </row>
    <row r="14" spans="1:16" x14ac:dyDescent="0.25">
      <c r="A14" s="220" t="s">
        <v>825</v>
      </c>
      <c r="B14" s="305">
        <f>C4/SUM(C3:C8)*100</f>
        <v>35.748534896110819</v>
      </c>
      <c r="C14" s="302">
        <f>B4/SUM(B3:B8)*100</f>
        <v>27.056737588652481</v>
      </c>
      <c r="E14" s="286" t="s">
        <v>837</v>
      </c>
      <c r="F14" s="290">
        <f t="shared" ref="F14:G17" si="0">IF(ISBLANK(F4),"",F4)</f>
        <v>40.520000000000003</v>
      </c>
      <c r="G14" s="290">
        <f t="shared" si="0"/>
        <v>34.99</v>
      </c>
    </row>
    <row r="15" spans="1:16" x14ac:dyDescent="0.25">
      <c r="A15" s="220" t="s">
        <v>826</v>
      </c>
      <c r="B15" s="305">
        <f>C5/SUM(C3:C8)*100</f>
        <v>9.8561534363345764</v>
      </c>
      <c r="C15" s="302">
        <f>B5/SUM(B3:B8)*100</f>
        <v>19.50354609929078</v>
      </c>
      <c r="E15" s="286" t="s">
        <v>838</v>
      </c>
      <c r="F15" s="290">
        <f t="shared" si="0"/>
        <v>5.25</v>
      </c>
      <c r="G15" s="290">
        <f t="shared" si="0"/>
        <v>7.46</v>
      </c>
    </row>
    <row r="16" spans="1:16" x14ac:dyDescent="0.25">
      <c r="A16" s="220" t="s">
        <v>827</v>
      </c>
      <c r="B16" s="305">
        <f>C6/SUM(C3:C8)*100</f>
        <v>8.0447522642514642</v>
      </c>
      <c r="C16" s="302">
        <f>B6/SUM(B3:B8)*100</f>
        <v>20.49645390070922</v>
      </c>
      <c r="E16" s="286" t="s">
        <v>839</v>
      </c>
      <c r="F16" s="290">
        <f t="shared" si="0"/>
        <v>1.58</v>
      </c>
      <c r="G16" s="290">
        <f t="shared" si="0"/>
        <v>1.24</v>
      </c>
    </row>
    <row r="17" spans="1:18" x14ac:dyDescent="0.25">
      <c r="A17" s="220" t="s">
        <v>828</v>
      </c>
      <c r="B17" s="305">
        <f>C7/SUM(C3:C8)*100</f>
        <v>3.8891848694725626</v>
      </c>
      <c r="C17" s="302">
        <f>B7/SUM(B3:B8)*100</f>
        <v>7.2340425531914887</v>
      </c>
      <c r="E17" s="219" t="s">
        <v>840</v>
      </c>
      <c r="F17" s="291">
        <f t="shared" si="0"/>
        <v>0.68</v>
      </c>
      <c r="G17" s="291">
        <f t="shared" si="0"/>
        <v>0.85</v>
      </c>
    </row>
    <row r="18" spans="1:18" x14ac:dyDescent="0.25">
      <c r="A18" s="221" t="s">
        <v>829</v>
      </c>
      <c r="B18" s="306">
        <f>C8/SUM(C3:C8)*100</f>
        <v>3.0367607884922747</v>
      </c>
      <c r="C18" s="303">
        <f>B8/SUM(B3:B8)*100</f>
        <v>5.7801418439716308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39.424613745338306</v>
      </c>
      <c r="C22" s="301">
        <f>C13</f>
        <v>19.929078014184398</v>
      </c>
    </row>
    <row r="23" spans="1:18" x14ac:dyDescent="0.25">
      <c r="A23" s="220" t="s">
        <v>831</v>
      </c>
      <c r="B23" s="305">
        <f t="shared" ref="B23:C27" si="1">B14</f>
        <v>35.748534896110819</v>
      </c>
      <c r="C23" s="302">
        <f t="shared" si="1"/>
        <v>27.056737588652481</v>
      </c>
    </row>
    <row r="24" spans="1:18" x14ac:dyDescent="0.25">
      <c r="A24" s="307" t="s">
        <v>832</v>
      </c>
      <c r="B24" s="305">
        <f t="shared" si="1"/>
        <v>9.8561534363345764</v>
      </c>
      <c r="C24" s="302">
        <f t="shared" si="1"/>
        <v>19.50354609929078</v>
      </c>
    </row>
    <row r="25" spans="1:18" x14ac:dyDescent="0.25">
      <c r="A25" s="220" t="s">
        <v>833</v>
      </c>
      <c r="B25" s="305">
        <f t="shared" si="1"/>
        <v>8.0447522642514642</v>
      </c>
      <c r="C25" s="302">
        <f t="shared" si="1"/>
        <v>20.49645390070922</v>
      </c>
    </row>
    <row r="26" spans="1:18" x14ac:dyDescent="0.25">
      <c r="A26" s="220" t="s">
        <v>834</v>
      </c>
      <c r="B26" s="305">
        <f t="shared" si="1"/>
        <v>3.8891848694725626</v>
      </c>
      <c r="C26" s="302">
        <f t="shared" si="1"/>
        <v>7.2340425531914887</v>
      </c>
    </row>
    <row r="27" spans="1:18" x14ac:dyDescent="0.25">
      <c r="A27" s="308" t="s">
        <v>835</v>
      </c>
      <c r="B27" s="306">
        <f t="shared" si="1"/>
        <v>3.0367607884922747</v>
      </c>
      <c r="C27" s="303">
        <f t="shared" si="1"/>
        <v>5.7801418439716308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741</v>
      </c>
      <c r="C34" s="110">
        <v>618</v>
      </c>
      <c r="E34" s="297" t="s">
        <v>709</v>
      </c>
      <c r="F34" s="71">
        <v>55.46</v>
      </c>
      <c r="G34" s="211"/>
      <c r="K34" s="122" t="s">
        <v>16</v>
      </c>
      <c r="L34" s="71">
        <v>2.4</v>
      </c>
      <c r="M34" s="211"/>
    </row>
    <row r="35" spans="1:16" x14ac:dyDescent="0.25">
      <c r="A35" s="202" t="s">
        <v>704</v>
      </c>
      <c r="B35" s="212">
        <v>820</v>
      </c>
      <c r="C35" s="160">
        <v>475</v>
      </c>
      <c r="E35" s="298" t="s">
        <v>710</v>
      </c>
      <c r="F35" s="214">
        <v>34.99</v>
      </c>
      <c r="G35" s="211"/>
      <c r="K35" s="215" t="s">
        <v>212</v>
      </c>
      <c r="L35" s="214">
        <v>2.6</v>
      </c>
      <c r="M35" s="211"/>
      <c r="N35" s="29" t="s">
        <v>876</v>
      </c>
    </row>
    <row r="36" spans="1:16" x14ac:dyDescent="0.25">
      <c r="A36" s="202" t="s">
        <v>705</v>
      </c>
      <c r="B36" s="212">
        <v>449</v>
      </c>
      <c r="C36" s="160">
        <v>147</v>
      </c>
      <c r="E36" s="298" t="s">
        <v>711</v>
      </c>
      <c r="F36" s="214">
        <v>7.46</v>
      </c>
      <c r="G36" s="211"/>
      <c r="K36" s="123" t="s">
        <v>213</v>
      </c>
      <c r="L36" s="73">
        <v>1.99</v>
      </c>
      <c r="M36" s="211"/>
      <c r="N36" s="288">
        <v>2022</v>
      </c>
    </row>
    <row r="37" spans="1:16" x14ac:dyDescent="0.25">
      <c r="A37" s="202" t="s">
        <v>706</v>
      </c>
      <c r="B37" s="212">
        <v>444</v>
      </c>
      <c r="C37" s="160">
        <v>91</v>
      </c>
      <c r="E37" s="298" t="s">
        <v>712</v>
      </c>
      <c r="F37" s="214">
        <v>1.24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166</v>
      </c>
      <c r="C38" s="160">
        <v>37</v>
      </c>
      <c r="E38" s="299" t="s">
        <v>713</v>
      </c>
      <c r="F38" s="73">
        <v>0.85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122</v>
      </c>
      <c r="C39" s="111">
        <v>35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44.048467569493944</v>
      </c>
      <c r="C44" s="301">
        <f>B34/SUM(B34:B39)*100</f>
        <v>27.02407002188184</v>
      </c>
      <c r="E44" s="217" t="s">
        <v>836</v>
      </c>
      <c r="F44" s="289">
        <f>IF(ISBLANK(F34),"",F34)</f>
        <v>55.46</v>
      </c>
    </row>
    <row r="45" spans="1:16" x14ac:dyDescent="0.25">
      <c r="A45" s="220" t="s">
        <v>825</v>
      </c>
      <c r="B45" s="305">
        <f>C35/SUM(C34:C39)*100</f>
        <v>33.856022808268001</v>
      </c>
      <c r="C45" s="302">
        <f>B35/SUM(B34:B39)*100</f>
        <v>29.90517870167761</v>
      </c>
      <c r="E45" s="286" t="s">
        <v>837</v>
      </c>
      <c r="F45" s="290">
        <f t="shared" ref="F45:F48" si="2">IF(ISBLANK(F35),"",F35)</f>
        <v>34.99</v>
      </c>
    </row>
    <row r="46" spans="1:16" x14ac:dyDescent="0.25">
      <c r="A46" s="220" t="s">
        <v>826</v>
      </c>
      <c r="B46" s="305">
        <f>C36/SUM(C34:C39)*100</f>
        <v>10.477548111190305</v>
      </c>
      <c r="C46" s="302">
        <f>B36/SUM(B34:B39)*100</f>
        <v>16.374908825674687</v>
      </c>
      <c r="E46" s="286" t="s">
        <v>838</v>
      </c>
      <c r="F46" s="290">
        <f t="shared" si="2"/>
        <v>7.46</v>
      </c>
    </row>
    <row r="47" spans="1:16" x14ac:dyDescent="0.25">
      <c r="A47" s="220" t="s">
        <v>827</v>
      </c>
      <c r="B47" s="305">
        <f>C37/SUM(C34:C39)*100</f>
        <v>6.4861012116892383</v>
      </c>
      <c r="C47" s="302">
        <f>B37/SUM(B34:B39)*100</f>
        <v>16.192560175054705</v>
      </c>
      <c r="E47" s="286" t="s">
        <v>839</v>
      </c>
      <c r="F47" s="290">
        <f t="shared" si="2"/>
        <v>1.24</v>
      </c>
    </row>
    <row r="48" spans="1:16" x14ac:dyDescent="0.25">
      <c r="A48" s="220" t="s">
        <v>828</v>
      </c>
      <c r="B48" s="305">
        <f>C38/SUM(C34:C39)*100</f>
        <v>2.6372059871703493</v>
      </c>
      <c r="C48" s="302">
        <f>B38/SUM(B34:B39)*100</f>
        <v>6.0539752005835155</v>
      </c>
      <c r="E48" s="219" t="s">
        <v>840</v>
      </c>
      <c r="F48" s="291">
        <f t="shared" si="2"/>
        <v>0.85</v>
      </c>
    </row>
    <row r="49" spans="1:3" x14ac:dyDescent="0.25">
      <c r="A49" s="221" t="s">
        <v>829</v>
      </c>
      <c r="B49" s="306">
        <f>C39/SUM(C34:C39)*100</f>
        <v>2.4946543121881684</v>
      </c>
      <c r="C49" s="303">
        <f>B39/SUM(B34:B39)*100</f>
        <v>4.4493070751276438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44.048467569493944</v>
      </c>
      <c r="C53" s="301">
        <f>C44</f>
        <v>27.02407002188184</v>
      </c>
    </row>
    <row r="54" spans="1:3" x14ac:dyDescent="0.25">
      <c r="A54" s="220" t="s">
        <v>831</v>
      </c>
      <c r="B54" s="305">
        <f t="shared" ref="B54:C54" si="3">B45</f>
        <v>33.856022808268001</v>
      </c>
      <c r="C54" s="302">
        <f t="shared" si="3"/>
        <v>29.90517870167761</v>
      </c>
    </row>
    <row r="55" spans="1:3" x14ac:dyDescent="0.25">
      <c r="A55" s="307" t="s">
        <v>832</v>
      </c>
      <c r="B55" s="305">
        <f t="shared" ref="B55:C55" si="4">B46</f>
        <v>10.477548111190305</v>
      </c>
      <c r="C55" s="302">
        <f t="shared" si="4"/>
        <v>16.374908825674687</v>
      </c>
    </row>
    <row r="56" spans="1:3" x14ac:dyDescent="0.25">
      <c r="A56" s="220" t="s">
        <v>833</v>
      </c>
      <c r="B56" s="305">
        <f t="shared" ref="B56:C56" si="5">B47</f>
        <v>6.4861012116892383</v>
      </c>
      <c r="C56" s="302">
        <f t="shared" si="5"/>
        <v>16.192560175054705</v>
      </c>
    </row>
    <row r="57" spans="1:3" x14ac:dyDescent="0.25">
      <c r="A57" s="220" t="s">
        <v>834</v>
      </c>
      <c r="B57" s="305">
        <f t="shared" ref="B57:C57" si="6">B48</f>
        <v>2.6372059871703493</v>
      </c>
      <c r="C57" s="302">
        <f t="shared" si="6"/>
        <v>6.0539752005835155</v>
      </c>
    </row>
    <row r="58" spans="1:3" x14ac:dyDescent="0.25">
      <c r="A58" s="308" t="s">
        <v>835</v>
      </c>
      <c r="B58" s="306">
        <f t="shared" ref="B58:C58" si="7">B49</f>
        <v>2.4946543121881684</v>
      </c>
      <c r="C58" s="303">
        <f t="shared" si="7"/>
        <v>4.4493070751276438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2024-04-26T07:34:37Z</dcterms:modified>
</cp:coreProperties>
</file>